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WinUsers\UserHome\Desktop\17. (21.10.2022)\"/>
    </mc:Choice>
  </mc:AlternateContent>
  <bookViews>
    <workbookView xWindow="0" yWindow="0" windowWidth="23040" windowHeight="9192"/>
  </bookViews>
  <sheets>
    <sheet name="21.10.2022" sheetId="10" r:id="rId1"/>
  </sheets>
  <calcPr calcId="162913"/>
</workbook>
</file>

<file path=xl/calcChain.xml><?xml version="1.0" encoding="utf-8"?>
<calcChain xmlns="http://schemas.openxmlformats.org/spreadsheetml/2006/main">
  <c r="V26" i="10" l="1"/>
  <c r="V50" i="10"/>
  <c r="W50" i="10"/>
  <c r="W20" i="10"/>
  <c r="V11" i="10"/>
  <c r="W11" i="10"/>
  <c r="I74" i="10"/>
  <c r="I73" i="10"/>
  <c r="I72" i="10"/>
  <c r="E71" i="10"/>
  <c r="I70" i="10"/>
  <c r="I69" i="10"/>
  <c r="I68" i="10"/>
  <c r="E68" i="10"/>
  <c r="I67" i="10"/>
  <c r="I66" i="10"/>
  <c r="I65" i="10"/>
  <c r="I64" i="10"/>
  <c r="I63" i="10"/>
  <c r="I62" i="10"/>
  <c r="E62" i="10"/>
  <c r="I61" i="10"/>
  <c r="I60" i="10"/>
  <c r="I59" i="10"/>
  <c r="R58" i="10"/>
  <c r="I57" i="10"/>
  <c r="I56" i="10"/>
  <c r="I55" i="10"/>
  <c r="I54" i="10"/>
  <c r="I53" i="10"/>
  <c r="R51" i="10"/>
  <c r="U50" i="10"/>
  <c r="S50" i="10"/>
  <c r="Q50" i="10"/>
  <c r="O50" i="10"/>
  <c r="M50" i="10"/>
  <c r="K50" i="10"/>
  <c r="I50" i="10"/>
  <c r="E50" i="10"/>
  <c r="E78" i="10" s="1"/>
  <c r="C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6" i="10"/>
  <c r="I23" i="10"/>
  <c r="I22" i="10"/>
  <c r="I21" i="10"/>
  <c r="U20" i="10"/>
  <c r="I20" i="10"/>
  <c r="I19" i="10"/>
  <c r="I18" i="10"/>
  <c r="I17" i="10"/>
  <c r="I16" i="10"/>
  <c r="I15" i="10"/>
  <c r="I14" i="10"/>
  <c r="I13" i="10"/>
  <c r="I12" i="10"/>
  <c r="U11" i="10"/>
  <c r="S11" i="10"/>
  <c r="M11" i="10"/>
  <c r="I11" i="10"/>
  <c r="E11" i="10"/>
  <c r="E26" i="10"/>
  <c r="I8" i="10"/>
  <c r="E79" i="10" l="1"/>
  <c r="E77" i="10"/>
</calcChain>
</file>

<file path=xl/sharedStrings.xml><?xml version="1.0" encoding="utf-8"?>
<sst xmlns="http://schemas.openxmlformats.org/spreadsheetml/2006/main" count="263" uniqueCount="159">
  <si>
    <t>Завдання та заходи місцевої цільової програми</t>
  </si>
  <si>
    <t xml:space="preserve">розвитку Здолбунівської міської територіальної громади та підтримки  комунальних підприємств </t>
  </si>
  <si>
    <t xml:space="preserve">                                       на 2022 рік</t>
  </si>
  <si>
    <t>№ з/п</t>
  </si>
  <si>
    <t>Перелік заходів програми</t>
  </si>
  <si>
    <t>Джерела фінансування</t>
  </si>
  <si>
    <t>Орієнтовний строк виконання заходу</t>
  </si>
  <si>
    <t>Виконавець програми</t>
  </si>
  <si>
    <t>Розділ 1. Поповнення статутного фонду комунальних підприємств</t>
  </si>
  <si>
    <t>1.1</t>
  </si>
  <si>
    <t>Поповнення статутного фонду комунального підприємства КП «Здолбунівське»</t>
  </si>
  <si>
    <t>КП Здолбунівське</t>
  </si>
  <si>
    <t>1.1.1</t>
  </si>
  <si>
    <t>Придбання обладнання для спортивно-ігрових майданчиків</t>
  </si>
  <si>
    <t>Місцевий бюджет</t>
  </si>
  <si>
    <t>1.1.2</t>
  </si>
  <si>
    <t>Придбання косарки-мульчувача бічного гідравлічного</t>
  </si>
  <si>
    <t>1.1.3</t>
  </si>
  <si>
    <t>Придбання високоріза бензинового</t>
  </si>
  <si>
    <t>1.1.4</t>
  </si>
  <si>
    <t>Придбання обладнання столярного цеху</t>
  </si>
  <si>
    <t>1.1.5</t>
  </si>
  <si>
    <t>Придбання обладнання для цеху благоустрою та дорожнього господарства</t>
  </si>
  <si>
    <t>1.1.6</t>
  </si>
  <si>
    <t xml:space="preserve">Придбання та встановлення системи відеонагляду на сміттєзвалищі  в урочищі Здовбиця в т.ч. проектно-кошторисна документація </t>
  </si>
  <si>
    <t>1.1.7</t>
  </si>
  <si>
    <t>1.1.8</t>
  </si>
  <si>
    <t>Автовишка ліктьова</t>
  </si>
  <si>
    <t>1.2</t>
  </si>
  <si>
    <t>Поповнення статутного фонду комунального підприємства КП «Здолбунівкомунеенергія»</t>
  </si>
  <si>
    <t>КП Здолбунівкомуненергія</t>
  </si>
  <si>
    <t>1.2.1</t>
  </si>
  <si>
    <t>Технічне переоснащення системи централізованого теплопостачання</t>
  </si>
  <si>
    <t>1.2.2</t>
  </si>
  <si>
    <t>Технічне переоснащення вузлів обліку теплової енергії</t>
  </si>
  <si>
    <t>1.2.3</t>
  </si>
  <si>
    <t>Заміна аварійних ділянок трубопроводу</t>
  </si>
  <si>
    <t>ВСЬОГО ПО РОЗДІЛУ 1</t>
  </si>
  <si>
    <t>2</t>
  </si>
  <si>
    <t>Розділ 2. Житлово-комунальне господарство</t>
  </si>
  <si>
    <t>2.1</t>
  </si>
  <si>
    <t>Будівництво системи електропостачання та відновлення свердловини №15 в с. Загороща Рівненського району Рівненської області</t>
  </si>
  <si>
    <t>КП Здолбнівводоканал</t>
  </si>
  <si>
    <t>2.2</t>
  </si>
  <si>
    <t>Розроблення проекту реконструкції самоплинного колектора від кільця по вул. Шевченко до КНС по вул. Нова методом проколу</t>
  </si>
  <si>
    <t>2.3</t>
  </si>
  <si>
    <t>Розробка проекту будівництва каналізаційної мережі по вул. Тиха</t>
  </si>
  <si>
    <t>2.4</t>
  </si>
  <si>
    <t>Будівництво очисних каналізаційних споруд в м.Здолбунів потужністю 5000 м.куб. на добу в т.ч. коригування приектно-кошторисної документації</t>
  </si>
  <si>
    <t>2.5</t>
  </si>
  <si>
    <t>Виготовлення проектно-кошторисної документації на «Будівництво пішохідних доріжок в сквері по вул. Лесі Українки  в м. Здолбунів Рівненської області»</t>
  </si>
  <si>
    <t>2.6</t>
  </si>
  <si>
    <t>Будівництво пішохідних доріжок в сквері по вул. Лесі Українки  в м.Здолбунів</t>
  </si>
  <si>
    <t>2.7</t>
  </si>
  <si>
    <t xml:space="preserve">Виготовлення проектно-кошторисної документації реконструкції скверу по вул.Грушевського в м.Здолбунів </t>
  </si>
  <si>
    <t>2.8</t>
  </si>
  <si>
    <t>Будівництво інженерних мереж в масиві забудови для учасників АТО в м.Здолбунів Рівненської області ( електропостачання) ( в т.ч.  коригування проектно-кошторисної документації)</t>
  </si>
  <si>
    <t>2.9</t>
  </si>
  <si>
    <t>Реконструкція дамби по Старомильській  в м.Здолбунів Здолбунівського району Рівненської обл., в т.ч. коригування проектно-кошторисної документації</t>
  </si>
  <si>
    <t>Місцевий бюджет (кошти від втрат)</t>
  </si>
  <si>
    <t>2.10</t>
  </si>
  <si>
    <t>Будівництво ліній водопостачання  на житловий масив по вулицям Мартинівка, Польова, Б.Тена, Івасюка, провулках Щепкіна та Комунальному в м.Здолбунів в т.ч. коригування проектно-кошторисної документації</t>
  </si>
  <si>
    <t>2.11</t>
  </si>
  <si>
    <t>Реконструкція частини вулиці 2 Лютого (від вул. Паркової до вул. Лесі Українки) в м. Здолбунів Рівненської області</t>
  </si>
  <si>
    <t>2.12</t>
  </si>
  <si>
    <t>2.13</t>
  </si>
  <si>
    <t>2.14</t>
  </si>
  <si>
    <t>2.15</t>
  </si>
  <si>
    <t>2.16</t>
  </si>
  <si>
    <t>2.17</t>
  </si>
  <si>
    <t>Будівництво лінії електропередач по вул. Братів Єлінеків, Героїв Гурб та Просвіти в м.Здолбунів в т.ч. проектно-кошторисна документація</t>
  </si>
  <si>
    <t>ЖБК "Околиця"</t>
  </si>
  <si>
    <t>2.18</t>
  </si>
  <si>
    <t>Виготовлення проектно-кошторисної документації "Реконструкція зливової каналізації по вул.Вілли, м.Здолбунів, Рівненської області"</t>
  </si>
  <si>
    <t>2.19</t>
  </si>
  <si>
    <t>Реконструкція частини приміщення адміністративного будинку під центр надання адміністративних послуг по вул.Михайла Грушевського, 14 в м.Здолбунів Рівненської області</t>
  </si>
  <si>
    <t>ВСЬОГО ПО РОЗДІЛУ 2</t>
  </si>
  <si>
    <t>3</t>
  </si>
  <si>
    <t>Розділ 3. Освіта, культура, медицина</t>
  </si>
  <si>
    <t>3.1</t>
  </si>
  <si>
    <t>Капітальний ремонт покрівлі пологового будинку №1 по вул. Степана Бандери, 1 в м. Здолбунів Здолбунівського району Рівненської області</t>
  </si>
  <si>
    <t>Управління з гуманітарних питань, КНП "ЦМЛ"</t>
  </si>
  <si>
    <t>3.2</t>
  </si>
  <si>
    <t>Капітальний ремонт туалетів в школах Здолбунівської міської територіальної громади</t>
  </si>
  <si>
    <t>Управління з гуманітарних питань, заклади освіти</t>
  </si>
  <si>
    <t>3.3</t>
  </si>
  <si>
    <t>Капітальний ремонт покрівлі будівлі Копитківської ЗОШ I-III ступенів за адресою: Рівненська область, Здолбунівський район,с. Копиткове, вул.Шкільна,2 (коригування проекту),(в т.ч. коригування ПКД та експертиза)</t>
  </si>
  <si>
    <t>3.4</t>
  </si>
  <si>
    <t>Капітальний ремонт даху будівлі дошкільного закладу «Грайлик» Здолбунівської міької ради Рівненської області по вул.Садова,39 м.Здолбунів, Рівненської області (коригування);</t>
  </si>
  <si>
    <t>Управління з гуманітарних питань, заклади дошкільної освіти</t>
  </si>
  <si>
    <t>3.5</t>
  </si>
  <si>
    <t>Капітальний ремонт спортзалу Глинського НВК "ЗОШ І-ІІІ ступенів - дошкільний навчальний заклад" Здолбунівської районної ради Рівненської області в с.Глинськ по вул. Центральна 15" в т.ч. коригування проектно-кошторисної документації</t>
  </si>
  <si>
    <t>3.6</t>
  </si>
  <si>
    <t>Капітальний ремонт даху Здолбунівського міського клубу Здолбунівської міської ради вул.Кармелюка, будинок 1</t>
  </si>
  <si>
    <t>3.7</t>
  </si>
  <si>
    <t>Фінансування проектів громадського бюджету:</t>
  </si>
  <si>
    <t>3.7.1</t>
  </si>
  <si>
    <t>Придбання та встановлення інклюзивно-комунікативної платформи "Особливий кіндер"</t>
  </si>
  <si>
    <t>Управління з гуманітарних питань, ІРЦ</t>
  </si>
  <si>
    <t>3.7.2</t>
  </si>
  <si>
    <t>Придбання та встановленння дитячого розважального комплексу на території Здолбунівської ЗОШ І-ІІІ ступенів №4</t>
  </si>
  <si>
    <t>3.7.3</t>
  </si>
  <si>
    <t>Придбання та встановлення спортивно-ігрового майданчика "Дитяча мрія" на території ДНЗ Глинського НВК</t>
  </si>
  <si>
    <t>3.7.4</t>
  </si>
  <si>
    <t>Придбання та встановлення спортивного майданчика "Перша Спортивна", Здолбунівської ЗОШ №1</t>
  </si>
  <si>
    <t>3.7.5</t>
  </si>
  <si>
    <t>Придбання та встановлення спортивного майданчика "Олімпієць" в с.Новомильськ (на території Новомильської ЗОШ І-ІІ ступенів)</t>
  </si>
  <si>
    <t>ВСЬОГО ПО РОЗДІЛУ 3</t>
  </si>
  <si>
    <t>Всього по програмі:</t>
  </si>
  <si>
    <t>Обсяги</t>
  </si>
  <si>
    <t>Всього</t>
  </si>
  <si>
    <t>фінансування</t>
  </si>
  <si>
    <t>тис. грн.</t>
  </si>
  <si>
    <t xml:space="preserve">Придбання автогрейдера </t>
  </si>
  <si>
    <t>Зміни по розділу</t>
  </si>
  <si>
    <t>Реконструкція мережі вуличного освітлення з застосуванням енергозберігаючих технологій с. Богдашів, вул. Садова, вул. Гранична, вул. Нова, вул. Лагутіна Рівненський район в т.ч. виготовлення проектго-кошторисної документації.</t>
  </si>
  <si>
    <t>Реконструкція мережі вуличного освітлення з застосуванням енергозберігаючих технологій с. Глинськ, вул. Садова, вул. Заольшина, вул. Садки, вул. Зелена, вул Сонячна Рівненський район в т.ч. виготовлення проектго-кошторисної документації.</t>
  </si>
  <si>
    <t>Реконструкція вуличного освітлення по вул. Попова в м.Здолбунів Рівненської області в т.ч. виготовлення проектго-кошторисної документації.</t>
  </si>
  <si>
    <t>Реконструкція вуличного освітлення по вул. Кармелюка в м.Здолбунів Рівненської області в т.ч. виготовлення проектго-кошторисної документації.</t>
  </si>
  <si>
    <t>Реконструкція вуличного освітлення по вул. Дружби в м.Здолбунів Рівненської області в т.ч. виготовлення проектго-кошторисної документації.</t>
  </si>
  <si>
    <t>2.19.1</t>
  </si>
  <si>
    <t>Залишок субвенції з державного бюджету</t>
  </si>
  <si>
    <t>2.20</t>
  </si>
  <si>
    <t>Придбання обладнання для створення обєктів мереж та комплексів спеціального звязку - організації каналу конфіденційного звязку в мережі Національної системи конфіденційного звязку (НСКЗ)</t>
  </si>
  <si>
    <t>Міська рада</t>
  </si>
  <si>
    <t>3.1.1</t>
  </si>
  <si>
    <t>3.3.1.</t>
  </si>
  <si>
    <t xml:space="preserve">Придбання котла опалювального твердопаливного КОТВ-100М для Копитківської ЗОШ I-III ступенів за адресою: Рівненська область, Здолбунівський район,с. Копиткове, вул.Шкільна,2 </t>
  </si>
  <si>
    <t>3.8</t>
  </si>
  <si>
    <t>Субвенція з місцевого бюджету державному бюджету на виконання програм соціально-економічного розвитку регіонів</t>
  </si>
  <si>
    <t>3.8.1</t>
  </si>
  <si>
    <t>Субвенція з місцевого бюджету державному бюджету на виконання програм соціально-економічного розвитку регіонів 3 державному пожежно-рятувальному загону головного управління ДСНС України у Рівненській області на придбання мотопомпи потужністю до 60 м.куб/год., рукава пожежного ( скатка 20 метрів), ствола пожежного, покращення матеріально-технічної бази та придбання паливно-мастильних матеріалів та засобів гасіння пожеж</t>
  </si>
  <si>
    <t>3.8.2</t>
  </si>
  <si>
    <t>Субвенція з місцевого бюджету державному бюджету на виконання програм соціально-економічного розвитку регіонів управлінню Служби безпеки України  у Рівненській області ( з дислокацією у м.Здолбунів Рівненської області) на капітальні видатки- придбання  службового автомобіля</t>
  </si>
  <si>
    <t>3.9</t>
  </si>
  <si>
    <t>Субвенція  місцевому бюджету з Рівненського обласного  бюджету на виконання програм соціально-економічного розвитку регіону</t>
  </si>
  <si>
    <t>3.9.1</t>
  </si>
  <si>
    <t>Інша субвеція з місцевого бюджету ( на капітальний  ремонт покрівлі ( одноповерхова будівля) Здолбунівської ЗОШ І-ІІІ ст. №1 Здолбунівської міської ради Рівненської області в м.Здолбунів по вул. Д.Галицького ,17)</t>
  </si>
  <si>
    <t>Рівненський обласний бюджет</t>
  </si>
  <si>
    <t>3.9.2</t>
  </si>
  <si>
    <t>Інша субвеція з місцевого бюджету ( на капітальний  ремонт даху  будівлі дошкільного закладу "Грайлик" Здолбунівської міської ради Рівненської області  по вул.Садова,39  м.Здолбунів, Рівненської області , в т.ч. коригування проектно-кошторисної документації)</t>
  </si>
  <si>
    <t>3.10</t>
  </si>
  <si>
    <t>Капітальний ремонт покрівлі ( одноповерхова будівля) Здолбунівської ЗОШ І-ІІІ ст. №1 Здолбунівської міської ради Рівненської області в м.Здолбунів по вул. Д.Галицького ,17</t>
  </si>
  <si>
    <t xml:space="preserve">Зміни по розділу </t>
  </si>
  <si>
    <t xml:space="preserve">Зміни по програмі </t>
  </si>
  <si>
    <t>3.3.2</t>
  </si>
  <si>
    <t>Придбання твердопаливного котла Копитківським ліцеєм Здолбунівської міської ради Рівненської області</t>
  </si>
  <si>
    <t>1.3</t>
  </si>
  <si>
    <t>1.3.1</t>
  </si>
  <si>
    <t>Придбання генераторів</t>
  </si>
  <si>
    <t>Поповнення статутного фонду комунального підприємства КП «Здолбунівводоканал»</t>
  </si>
  <si>
    <t>3.11</t>
  </si>
  <si>
    <t>Придбання машини для прибирання для Здолбунівської дитячо-юнацької спортивної школи за адресою: Рівненська область, м. Здолбунів, вул. Паркова. 70</t>
  </si>
  <si>
    <t xml:space="preserve">Заступник міського голови з питань діяльності виконавчих органів ради                                                                                                                                                                                               Юрій СОСЮК                                                                                                                                                                                                                                                  </t>
  </si>
  <si>
    <t>Придбання медичного обладнання -"система ендоскопічної візуалізації" (Ендоскопічний відеомонітор,стійка для розміщення ендоскопічного обладнання, помпа водяна,ендоскопічний інсулятор CO2, ендоскопічний інструмент ,щіпці для захоплення)</t>
  </si>
  <si>
    <t>Управління з гуманітарних питань, заклади освіти; Здолбунівська дитячо-юнацька спортивна школа</t>
  </si>
  <si>
    <t>КП Здолбунівводоканал</t>
  </si>
  <si>
    <t xml:space="preserve">  Додаток 3 до Програми</t>
  </si>
  <si>
    <t xml:space="preserve">Додаток 2                                                                        до рішення виконавчого комітету Здолбунівської  міської ради                                                                  від 21.10.2022 №  226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</si>
</sst>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00"/>
    <numFmt numFmtId="166" formatCode="dd\.mm\.yyyy"/>
    <numFmt numFmtId="167" formatCode="0.0000"/>
    <numFmt numFmtId="168" formatCode="0.00000"/>
    <numFmt numFmtId="169" formatCode="_-* #,##0.0000_р_._-;\-* #,##0.0000_р_._-;_-* &quot;-&quot;??_р_._-;_-@_-"/>
  </numFmts>
  <fonts count="19">
    <font>
      <sz val="10"/>
      <color rgb="FF000000"/>
      <name val="Calibri"/>
      <scheme val="minor"/>
    </font>
    <font>
      <sz val="11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mo"/>
    </font>
    <font>
      <b/>
      <u/>
      <sz val="12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Arimo"/>
    </font>
    <font>
      <b/>
      <u/>
      <sz val="11"/>
      <color indexed="8"/>
      <name val="Times New Roman"/>
      <family val="1"/>
      <charset val="204"/>
    </font>
    <font>
      <b/>
      <u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4" fillId="0" borderId="0" xfId="0" applyFont="1"/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66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6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166" fontId="4" fillId="0" borderId="7" xfId="0" applyNumberFormat="1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6" fontId="11" fillId="0" borderId="7" xfId="0" applyNumberFormat="1" applyFont="1" applyBorder="1" applyAlignment="1">
      <alignment vertical="center"/>
    </xf>
    <xf numFmtId="166" fontId="11" fillId="0" borderId="7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 wrapText="1"/>
    </xf>
    <xf numFmtId="0" fontId="10" fillId="0" borderId="6" xfId="0" applyFont="1" applyBorder="1"/>
    <xf numFmtId="0" fontId="10" fillId="0" borderId="7" xfId="0" applyFont="1" applyBorder="1"/>
    <xf numFmtId="0" fontId="10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vertical="center"/>
    </xf>
    <xf numFmtId="165" fontId="12" fillId="0" borderId="7" xfId="0" applyNumberFormat="1" applyFont="1" applyBorder="1" applyAlignment="1">
      <alignment horizontal="right" vertical="center" wrapText="1"/>
    </xf>
    <xf numFmtId="165" fontId="13" fillId="0" borderId="7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vertical="center" wrapText="1"/>
    </xf>
    <xf numFmtId="165" fontId="12" fillId="0" borderId="4" xfId="0" applyNumberFormat="1" applyFont="1" applyBorder="1" applyAlignment="1">
      <alignment vertical="center" wrapText="1"/>
    </xf>
    <xf numFmtId="167" fontId="1" fillId="0" borderId="4" xfId="0" applyNumberFormat="1" applyFont="1" applyBorder="1" applyAlignment="1">
      <alignment vertical="center" wrapText="1"/>
    </xf>
    <xf numFmtId="167" fontId="12" fillId="0" borderId="4" xfId="0" applyNumberFormat="1" applyFont="1" applyBorder="1" applyAlignment="1">
      <alignment vertical="center" wrapText="1"/>
    </xf>
    <xf numFmtId="165" fontId="12" fillId="0" borderId="4" xfId="0" applyNumberFormat="1" applyFont="1" applyBorder="1" applyAlignment="1">
      <alignment horizontal="right" vertical="center"/>
    </xf>
    <xf numFmtId="165" fontId="1" fillId="2" borderId="4" xfId="0" applyNumberFormat="1" applyFont="1" applyFill="1" applyBorder="1" applyAlignment="1">
      <alignment vertical="center"/>
    </xf>
    <xf numFmtId="167" fontId="1" fillId="2" borderId="4" xfId="0" applyNumberFormat="1" applyFont="1" applyFill="1" applyBorder="1" applyAlignment="1">
      <alignment vertical="center" wrapText="1"/>
    </xf>
    <xf numFmtId="165" fontId="1" fillId="2" borderId="4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5" fontId="15" fillId="0" borderId="4" xfId="0" applyNumberFormat="1" applyFont="1" applyBorder="1" applyAlignment="1">
      <alignment vertical="center"/>
    </xf>
    <xf numFmtId="165" fontId="1" fillId="2" borderId="4" xfId="0" applyNumberFormat="1" applyFont="1" applyFill="1" applyBorder="1" applyAlignment="1">
      <alignment horizontal="right" vertical="center" wrapText="1"/>
    </xf>
    <xf numFmtId="165" fontId="12" fillId="0" borderId="4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9" xfId="0" applyNumberFormat="1" applyFont="1" applyBorder="1" applyAlignment="1">
      <alignment vertical="center" wrapText="1"/>
    </xf>
    <xf numFmtId="165" fontId="1" fillId="0" borderId="9" xfId="0" applyNumberFormat="1" applyFont="1" applyBorder="1" applyAlignment="1">
      <alignment vertical="center"/>
    </xf>
    <xf numFmtId="165" fontId="12" fillId="0" borderId="9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vertical="center"/>
    </xf>
    <xf numFmtId="165" fontId="12" fillId="0" borderId="10" xfId="0" applyNumberFormat="1" applyFont="1" applyBorder="1" applyAlignment="1">
      <alignment vertical="center"/>
    </xf>
    <xf numFmtId="0" fontId="12" fillId="2" borderId="4" xfId="0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165" fontId="1" fillId="0" borderId="0" xfId="0" applyNumberFormat="1" applyFont="1" applyAlignment="1">
      <alignment vertical="center"/>
    </xf>
    <xf numFmtId="0" fontId="13" fillId="2" borderId="4" xfId="0" applyFont="1" applyFill="1" applyBorder="1" applyAlignment="1">
      <alignment vertical="center" wrapText="1"/>
    </xf>
    <xf numFmtId="165" fontId="1" fillId="0" borderId="11" xfId="0" applyNumberFormat="1" applyFont="1" applyBorder="1" applyAlignment="1">
      <alignment vertical="center"/>
    </xf>
    <xf numFmtId="0" fontId="13" fillId="2" borderId="7" xfId="0" applyFont="1" applyFill="1" applyBorder="1" applyAlignment="1">
      <alignment horizontal="left" vertical="center" wrapText="1"/>
    </xf>
    <xf numFmtId="165" fontId="12" fillId="0" borderId="7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169" fontId="3" fillId="0" borderId="4" xfId="1" applyNumberFormat="1" applyFont="1" applyBorder="1" applyAlignment="1">
      <alignment vertical="center"/>
    </xf>
    <xf numFmtId="165" fontId="14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165" fontId="1" fillId="0" borderId="13" xfId="0" applyNumberFormat="1" applyFont="1" applyBorder="1" applyAlignment="1">
      <alignment horizontal="right" vertical="center" wrapText="1"/>
    </xf>
    <xf numFmtId="165" fontId="1" fillId="0" borderId="6" xfId="0" applyNumberFormat="1" applyFont="1" applyBorder="1" applyAlignment="1">
      <alignment horizontal="right" vertical="center" wrapText="1"/>
    </xf>
    <xf numFmtId="165" fontId="1" fillId="0" borderId="12" xfId="0" applyNumberFormat="1" applyFont="1" applyBorder="1" applyAlignment="1">
      <alignment horizontal="right" vertical="center" wrapText="1"/>
    </xf>
    <xf numFmtId="165" fontId="14" fillId="0" borderId="7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Font="1" applyAlignment="1"/>
    <xf numFmtId="0" fontId="18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10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view="pageBreakPreview" topLeftCell="G73" zoomScaleNormal="100" zoomScaleSheetLayoutView="100" workbookViewId="0">
      <selection activeCell="U1" sqref="U1:X1"/>
    </sheetView>
  </sheetViews>
  <sheetFormatPr defaultRowHeight="13.8"/>
  <cols>
    <col min="1" max="1" width="7" customWidth="1"/>
    <col min="2" max="2" width="55.109375" customWidth="1"/>
    <col min="3" max="3" width="12.44140625" customWidth="1"/>
    <col min="4" max="5" width="12.33203125" customWidth="1"/>
    <col min="6" max="6" width="10.5546875" customWidth="1"/>
    <col min="7" max="7" width="12.33203125" customWidth="1"/>
    <col min="8" max="8" width="11" customWidth="1"/>
    <col min="9" max="9" width="11.109375" customWidth="1"/>
    <col min="10" max="10" width="10.44140625" customWidth="1"/>
    <col min="11" max="11" width="11.33203125" customWidth="1"/>
    <col min="12" max="12" width="10.6640625" customWidth="1"/>
    <col min="13" max="13" width="11.6640625" customWidth="1"/>
    <col min="14" max="14" width="8.6640625" customWidth="1"/>
    <col min="15" max="15" width="11.33203125" customWidth="1"/>
    <col min="16" max="17" width="11.5546875" customWidth="1"/>
    <col min="18" max="18" width="11.88671875" customWidth="1"/>
    <col min="19" max="19" width="12" customWidth="1"/>
    <col min="20" max="20" width="9.88671875" customWidth="1"/>
    <col min="21" max="21" width="11.88671875" customWidth="1"/>
    <col min="22" max="22" width="12" customWidth="1"/>
    <col min="23" max="23" width="11.44140625" customWidth="1"/>
    <col min="24" max="24" width="18.6640625" customWidth="1"/>
    <col min="25" max="25" width="12.109375" customWidth="1"/>
    <col min="26" max="26" width="32.44140625" customWidth="1"/>
  </cols>
  <sheetData>
    <row r="1" spans="1:26" ht="44.4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25"/>
      <c r="T1" s="125"/>
      <c r="U1" s="123" t="s">
        <v>158</v>
      </c>
      <c r="V1" s="126"/>
      <c r="W1" s="126"/>
      <c r="X1" s="127"/>
    </row>
    <row r="2" spans="1:26" ht="18">
      <c r="A2" s="97"/>
      <c r="B2" s="98"/>
      <c r="C2" s="98"/>
      <c r="D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25"/>
      <c r="T2" s="125"/>
      <c r="U2" s="100" t="s">
        <v>157</v>
      </c>
      <c r="V2" s="100"/>
      <c r="W2" s="100"/>
    </row>
    <row r="3" spans="1:26" ht="15.6">
      <c r="A3" s="97"/>
      <c r="B3" s="128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6" ht="15.6">
      <c r="A4" s="128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6" ht="16.2" thickBot="1">
      <c r="A5" s="97"/>
      <c r="B5" s="101"/>
      <c r="C5" s="101"/>
      <c r="D5" s="101"/>
      <c r="E5" s="102" t="s">
        <v>2</v>
      </c>
      <c r="F5" s="102"/>
      <c r="G5" s="102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6" ht="15.6">
      <c r="A6" s="129" t="s">
        <v>3</v>
      </c>
      <c r="B6" s="132" t="s">
        <v>4</v>
      </c>
      <c r="C6" s="2" t="s">
        <v>109</v>
      </c>
      <c r="D6" s="2"/>
      <c r="E6" s="135" t="s">
        <v>110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32" t="s">
        <v>5</v>
      </c>
      <c r="Y6" s="132" t="s">
        <v>6</v>
      </c>
      <c r="Z6" s="120" t="s">
        <v>7</v>
      </c>
    </row>
    <row r="7" spans="1:26" ht="15.6">
      <c r="A7" s="130"/>
      <c r="B7" s="133"/>
      <c r="C7" s="42" t="s">
        <v>111</v>
      </c>
      <c r="D7" s="3"/>
      <c r="E7" s="133"/>
      <c r="F7" s="3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33"/>
      <c r="Y7" s="133"/>
      <c r="Z7" s="121"/>
    </row>
    <row r="8" spans="1:26">
      <c r="A8" s="131"/>
      <c r="B8" s="134"/>
      <c r="C8" s="43" t="s">
        <v>112</v>
      </c>
      <c r="D8" s="39">
        <v>44601</v>
      </c>
      <c r="E8" s="134"/>
      <c r="F8" s="40">
        <v>44632</v>
      </c>
      <c r="G8" s="44" t="s">
        <v>110</v>
      </c>
      <c r="H8" s="41">
        <v>44671</v>
      </c>
      <c r="I8" s="38" t="str">
        <f t="shared" ref="I8:I26" si="0">G8</f>
        <v>Всього</v>
      </c>
      <c r="J8" s="37">
        <v>44734</v>
      </c>
      <c r="K8" s="38" t="s">
        <v>110</v>
      </c>
      <c r="L8" s="37">
        <v>44756</v>
      </c>
      <c r="M8" s="38" t="s">
        <v>110</v>
      </c>
      <c r="N8" s="37">
        <v>44783</v>
      </c>
      <c r="O8" s="38" t="s">
        <v>110</v>
      </c>
      <c r="P8" s="37">
        <v>44798</v>
      </c>
      <c r="Q8" s="38" t="s">
        <v>110</v>
      </c>
      <c r="R8" s="37">
        <v>44827</v>
      </c>
      <c r="S8" s="38" t="s">
        <v>110</v>
      </c>
      <c r="T8" s="46">
        <v>44833</v>
      </c>
      <c r="U8" s="38" t="s">
        <v>110</v>
      </c>
      <c r="V8" s="46">
        <v>44855</v>
      </c>
      <c r="W8" s="38" t="s">
        <v>110</v>
      </c>
      <c r="X8" s="134"/>
      <c r="Y8" s="134"/>
      <c r="Z8" s="122"/>
    </row>
    <row r="9" spans="1:26" ht="15.6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4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8">
        <v>26</v>
      </c>
    </row>
    <row r="10" spans="1:26" ht="31.2">
      <c r="A10" s="108">
        <v>1</v>
      </c>
      <c r="B10" s="113" t="s">
        <v>8</v>
      </c>
      <c r="C10" s="113"/>
      <c r="D10" s="113"/>
      <c r="E10" s="113"/>
      <c r="F10" s="113"/>
      <c r="G10" s="113"/>
      <c r="H10" s="113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3"/>
      <c r="Y10" s="113"/>
      <c r="Z10" s="113"/>
    </row>
    <row r="11" spans="1:26" ht="31.2">
      <c r="A11" s="10" t="s">
        <v>9</v>
      </c>
      <c r="B11" s="109" t="s">
        <v>10</v>
      </c>
      <c r="C11" s="110">
        <v>5703</v>
      </c>
      <c r="D11" s="110">
        <v>0</v>
      </c>
      <c r="E11" s="111">
        <f>E12+E13+E14+E15+E16+E17+E18+E19</f>
        <v>5703</v>
      </c>
      <c r="F11" s="91">
        <v>-1250</v>
      </c>
      <c r="G11" s="91">
        <v>4453</v>
      </c>
      <c r="H11" s="112">
        <v>0</v>
      </c>
      <c r="I11" s="51">
        <f t="shared" si="0"/>
        <v>4453</v>
      </c>
      <c r="J11" s="51">
        <v>0</v>
      </c>
      <c r="K11" s="51">
        <v>4453</v>
      </c>
      <c r="L11" s="51">
        <v>-1600</v>
      </c>
      <c r="M11" s="51">
        <f>SUM(M12:M18)</f>
        <v>2853</v>
      </c>
      <c r="N11" s="51">
        <v>0</v>
      </c>
      <c r="O11" s="51">
        <v>2853</v>
      </c>
      <c r="P11" s="51">
        <v>0</v>
      </c>
      <c r="Q11" s="51">
        <v>2853</v>
      </c>
      <c r="R11" s="51">
        <v>0</v>
      </c>
      <c r="S11" s="51">
        <f>SUM(S12:S19)</f>
        <v>2853</v>
      </c>
      <c r="T11" s="51">
        <v>0</v>
      </c>
      <c r="U11" s="51">
        <f>SUM(U12:U19)</f>
        <v>2853</v>
      </c>
      <c r="V11" s="55">
        <f>SUM(V12:V19)</f>
        <v>-2800</v>
      </c>
      <c r="W11" s="55">
        <f>SUM(W12:W19)</f>
        <v>53</v>
      </c>
      <c r="X11" s="27"/>
      <c r="Y11" s="115"/>
      <c r="Z11" s="27" t="s">
        <v>11</v>
      </c>
    </row>
    <row r="12" spans="1:26" ht="31.2">
      <c r="A12" s="14" t="s">
        <v>12</v>
      </c>
      <c r="B12" s="15" t="s">
        <v>13</v>
      </c>
      <c r="C12" s="52">
        <v>650</v>
      </c>
      <c r="D12" s="52">
        <v>0</v>
      </c>
      <c r="E12" s="53">
        <v>650</v>
      </c>
      <c r="F12" s="49">
        <v>-650</v>
      </c>
      <c r="G12" s="49">
        <v>0</v>
      </c>
      <c r="H12" s="50">
        <v>0</v>
      </c>
      <c r="I12" s="51">
        <f t="shared" si="0"/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12" t="s">
        <v>14</v>
      </c>
      <c r="Y12" s="16">
        <v>44712</v>
      </c>
      <c r="Z12" s="12" t="s">
        <v>11</v>
      </c>
    </row>
    <row r="13" spans="1:26" ht="15.6">
      <c r="A13" s="14" t="s">
        <v>15</v>
      </c>
      <c r="B13" s="15" t="s">
        <v>16</v>
      </c>
      <c r="C13" s="52">
        <v>25</v>
      </c>
      <c r="D13" s="52">
        <v>0</v>
      </c>
      <c r="E13" s="53">
        <v>25</v>
      </c>
      <c r="F13" s="53">
        <v>0</v>
      </c>
      <c r="G13" s="53">
        <v>25</v>
      </c>
      <c r="H13" s="50">
        <v>0</v>
      </c>
      <c r="I13" s="51">
        <f t="shared" si="0"/>
        <v>25</v>
      </c>
      <c r="J13" s="51">
        <v>0</v>
      </c>
      <c r="K13" s="51">
        <v>25</v>
      </c>
      <c r="L13" s="51">
        <v>0</v>
      </c>
      <c r="M13" s="51">
        <v>25</v>
      </c>
      <c r="N13" s="51">
        <v>0</v>
      </c>
      <c r="O13" s="51">
        <v>25</v>
      </c>
      <c r="P13" s="51">
        <v>0</v>
      </c>
      <c r="Q13" s="51">
        <v>25</v>
      </c>
      <c r="R13" s="51">
        <v>0</v>
      </c>
      <c r="S13" s="51">
        <v>25</v>
      </c>
      <c r="T13" s="51">
        <v>0</v>
      </c>
      <c r="U13" s="51">
        <v>25</v>
      </c>
      <c r="V13" s="51">
        <v>0</v>
      </c>
      <c r="W13" s="51">
        <v>25</v>
      </c>
      <c r="X13" s="12" t="s">
        <v>14</v>
      </c>
      <c r="Y13" s="16">
        <v>44672</v>
      </c>
      <c r="Z13" s="12" t="s">
        <v>11</v>
      </c>
    </row>
    <row r="14" spans="1:26" ht="15.6">
      <c r="A14" s="14" t="s">
        <v>17</v>
      </c>
      <c r="B14" s="15" t="s">
        <v>18</v>
      </c>
      <c r="C14" s="52">
        <v>28</v>
      </c>
      <c r="D14" s="52">
        <v>0</v>
      </c>
      <c r="E14" s="53">
        <v>28</v>
      </c>
      <c r="F14" s="53">
        <v>28</v>
      </c>
      <c r="G14" s="53">
        <v>28</v>
      </c>
      <c r="H14" s="50">
        <v>0</v>
      </c>
      <c r="I14" s="51">
        <f t="shared" si="0"/>
        <v>28</v>
      </c>
      <c r="J14" s="51">
        <v>0</v>
      </c>
      <c r="K14" s="51">
        <v>28</v>
      </c>
      <c r="L14" s="51">
        <v>0</v>
      </c>
      <c r="M14" s="51">
        <v>28</v>
      </c>
      <c r="N14" s="51">
        <v>0</v>
      </c>
      <c r="O14" s="51">
        <v>28</v>
      </c>
      <c r="P14" s="51">
        <v>0</v>
      </c>
      <c r="Q14" s="51">
        <v>28</v>
      </c>
      <c r="R14" s="51">
        <v>0</v>
      </c>
      <c r="S14" s="51">
        <v>28</v>
      </c>
      <c r="T14" s="51">
        <v>0</v>
      </c>
      <c r="U14" s="51">
        <v>28</v>
      </c>
      <c r="V14" s="51">
        <v>0</v>
      </c>
      <c r="W14" s="51">
        <v>28</v>
      </c>
      <c r="X14" s="12" t="s">
        <v>14</v>
      </c>
      <c r="Y14" s="16">
        <v>44586</v>
      </c>
      <c r="Z14" s="12" t="s">
        <v>11</v>
      </c>
    </row>
    <row r="15" spans="1:26" ht="15.6">
      <c r="A15" s="14" t="s">
        <v>19</v>
      </c>
      <c r="B15" s="15" t="s">
        <v>20</v>
      </c>
      <c r="C15" s="52">
        <v>120</v>
      </c>
      <c r="D15" s="52">
        <v>0</v>
      </c>
      <c r="E15" s="53">
        <v>120</v>
      </c>
      <c r="F15" s="49">
        <v>-120</v>
      </c>
      <c r="G15" s="49">
        <v>0</v>
      </c>
      <c r="H15" s="50">
        <v>0</v>
      </c>
      <c r="I15" s="51">
        <f t="shared" si="0"/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12" t="s">
        <v>14</v>
      </c>
      <c r="Y15" s="16">
        <v>44672</v>
      </c>
      <c r="Z15" s="12" t="s">
        <v>11</v>
      </c>
    </row>
    <row r="16" spans="1:26" ht="31.2">
      <c r="A16" s="14" t="s">
        <v>21</v>
      </c>
      <c r="B16" s="15" t="s">
        <v>22</v>
      </c>
      <c r="C16" s="52">
        <v>180</v>
      </c>
      <c r="D16" s="52">
        <v>0</v>
      </c>
      <c r="E16" s="53">
        <v>180</v>
      </c>
      <c r="F16" s="49">
        <v>-180</v>
      </c>
      <c r="G16" s="49">
        <v>0</v>
      </c>
      <c r="H16" s="50">
        <v>0</v>
      </c>
      <c r="I16" s="51">
        <f t="shared" si="0"/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12" t="s">
        <v>14</v>
      </c>
      <c r="Y16" s="16">
        <v>44672</v>
      </c>
      <c r="Z16" s="12" t="s">
        <v>11</v>
      </c>
    </row>
    <row r="17" spans="1:26" ht="46.8">
      <c r="A17" s="14" t="s">
        <v>23</v>
      </c>
      <c r="B17" s="15" t="s">
        <v>24</v>
      </c>
      <c r="C17" s="52">
        <v>300</v>
      </c>
      <c r="D17" s="52">
        <v>0</v>
      </c>
      <c r="E17" s="53">
        <v>300</v>
      </c>
      <c r="F17" s="49">
        <v>-300</v>
      </c>
      <c r="G17" s="49">
        <v>0</v>
      </c>
      <c r="H17" s="50">
        <v>0</v>
      </c>
      <c r="I17" s="51">
        <f t="shared" si="0"/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12" t="s">
        <v>14</v>
      </c>
      <c r="Y17" s="16">
        <v>44665</v>
      </c>
      <c r="Z17" s="12" t="s">
        <v>11</v>
      </c>
    </row>
    <row r="18" spans="1:26" ht="15.6">
      <c r="A18" s="35" t="s">
        <v>25</v>
      </c>
      <c r="B18" s="36" t="s">
        <v>113</v>
      </c>
      <c r="C18" s="52">
        <v>2800</v>
      </c>
      <c r="D18" s="52">
        <v>0</v>
      </c>
      <c r="E18" s="53">
        <v>2800</v>
      </c>
      <c r="F18" s="53">
        <v>0</v>
      </c>
      <c r="G18" s="53">
        <v>2800</v>
      </c>
      <c r="H18" s="50">
        <v>0</v>
      </c>
      <c r="I18" s="51">
        <f t="shared" si="0"/>
        <v>2800</v>
      </c>
      <c r="J18" s="51">
        <v>0</v>
      </c>
      <c r="K18" s="51">
        <v>2800</v>
      </c>
      <c r="L18" s="51">
        <v>0</v>
      </c>
      <c r="M18" s="51">
        <v>2800</v>
      </c>
      <c r="N18" s="51">
        <v>0</v>
      </c>
      <c r="O18" s="51">
        <v>2800</v>
      </c>
      <c r="P18" s="51">
        <v>0</v>
      </c>
      <c r="Q18" s="51">
        <v>2800</v>
      </c>
      <c r="R18" s="51">
        <v>0</v>
      </c>
      <c r="S18" s="51">
        <v>2800</v>
      </c>
      <c r="T18" s="51">
        <v>0</v>
      </c>
      <c r="U18" s="51">
        <v>2800</v>
      </c>
      <c r="V18" s="55">
        <v>-2800</v>
      </c>
      <c r="W18" s="55">
        <v>0</v>
      </c>
      <c r="X18" s="12" t="s">
        <v>14</v>
      </c>
      <c r="Y18" s="16">
        <v>44601</v>
      </c>
      <c r="Z18" s="12" t="s">
        <v>11</v>
      </c>
    </row>
    <row r="19" spans="1:26" ht="15.6">
      <c r="A19" s="14" t="s">
        <v>26</v>
      </c>
      <c r="B19" s="15" t="s">
        <v>27</v>
      </c>
      <c r="C19" s="52">
        <v>1600</v>
      </c>
      <c r="D19" s="52">
        <v>0</v>
      </c>
      <c r="E19" s="53">
        <v>1600</v>
      </c>
      <c r="F19" s="53">
        <v>0</v>
      </c>
      <c r="G19" s="53">
        <v>1600</v>
      </c>
      <c r="H19" s="50">
        <v>0</v>
      </c>
      <c r="I19" s="51">
        <f t="shared" si="0"/>
        <v>1600</v>
      </c>
      <c r="J19" s="51">
        <v>0</v>
      </c>
      <c r="K19" s="51">
        <v>1600</v>
      </c>
      <c r="L19" s="54">
        <v>-1600</v>
      </c>
      <c r="M19" s="54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12" t="s">
        <v>14</v>
      </c>
      <c r="Y19" s="16">
        <v>44665</v>
      </c>
      <c r="Z19" s="12" t="s">
        <v>11</v>
      </c>
    </row>
    <row r="20" spans="1:26" ht="31.2">
      <c r="A20" s="14" t="s">
        <v>28</v>
      </c>
      <c r="B20" s="11" t="s">
        <v>29</v>
      </c>
      <c r="C20" s="47">
        <v>920</v>
      </c>
      <c r="D20" s="47">
        <v>0</v>
      </c>
      <c r="E20" s="48">
        <v>920</v>
      </c>
      <c r="F20" s="49">
        <v>-370</v>
      </c>
      <c r="G20" s="49">
        <v>550</v>
      </c>
      <c r="H20" s="50">
        <v>0</v>
      </c>
      <c r="I20" s="51">
        <f t="shared" si="0"/>
        <v>550</v>
      </c>
      <c r="J20" s="51">
        <v>0</v>
      </c>
      <c r="K20" s="51">
        <v>550</v>
      </c>
      <c r="L20" s="51">
        <v>0</v>
      </c>
      <c r="M20" s="51">
        <v>550</v>
      </c>
      <c r="N20" s="51">
        <v>0</v>
      </c>
      <c r="O20" s="51">
        <v>550</v>
      </c>
      <c r="P20" s="51">
        <v>0</v>
      </c>
      <c r="Q20" s="51">
        <v>550</v>
      </c>
      <c r="R20" s="51">
        <v>0</v>
      </c>
      <c r="S20" s="51">
        <v>550</v>
      </c>
      <c r="T20" s="54">
        <v>370</v>
      </c>
      <c r="U20" s="54">
        <f>SUM(U21:U23)</f>
        <v>920</v>
      </c>
      <c r="V20" s="51">
        <v>0</v>
      </c>
      <c r="W20" s="110">
        <f>SUM(W21:W23)</f>
        <v>920</v>
      </c>
      <c r="X20" s="12"/>
      <c r="Y20" s="16"/>
      <c r="Z20" s="12" t="s">
        <v>30</v>
      </c>
    </row>
    <row r="21" spans="1:26" ht="31.2">
      <c r="A21" s="14" t="s">
        <v>31</v>
      </c>
      <c r="B21" s="15" t="s">
        <v>32</v>
      </c>
      <c r="C21" s="52">
        <v>230</v>
      </c>
      <c r="D21" s="52">
        <v>0</v>
      </c>
      <c r="E21" s="53">
        <v>230</v>
      </c>
      <c r="F21" s="49">
        <v>-230</v>
      </c>
      <c r="G21" s="49">
        <v>0</v>
      </c>
      <c r="H21" s="50">
        <v>0</v>
      </c>
      <c r="I21" s="51">
        <f t="shared" si="0"/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4">
        <v>230</v>
      </c>
      <c r="U21" s="54">
        <v>230</v>
      </c>
      <c r="V21" s="51">
        <v>0</v>
      </c>
      <c r="W21" s="51">
        <v>230</v>
      </c>
      <c r="X21" s="12" t="s">
        <v>14</v>
      </c>
      <c r="Y21" s="16">
        <v>44835</v>
      </c>
      <c r="Z21" s="12" t="s">
        <v>30</v>
      </c>
    </row>
    <row r="22" spans="1:26" ht="15.6">
      <c r="A22" s="14" t="s">
        <v>33</v>
      </c>
      <c r="B22" s="15" t="s">
        <v>34</v>
      </c>
      <c r="C22" s="52">
        <v>140</v>
      </c>
      <c r="D22" s="52">
        <v>0</v>
      </c>
      <c r="E22" s="53">
        <v>140</v>
      </c>
      <c r="F22" s="49">
        <v>-140</v>
      </c>
      <c r="G22" s="49">
        <v>0</v>
      </c>
      <c r="H22" s="50">
        <v>0</v>
      </c>
      <c r="I22" s="51">
        <f t="shared" si="0"/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4">
        <v>140</v>
      </c>
      <c r="U22" s="54">
        <v>140</v>
      </c>
      <c r="V22" s="51">
        <v>0</v>
      </c>
      <c r="W22" s="51">
        <v>140</v>
      </c>
      <c r="X22" s="12" t="s">
        <v>14</v>
      </c>
      <c r="Y22" s="16">
        <v>44835</v>
      </c>
      <c r="Z22" s="12" t="s">
        <v>30</v>
      </c>
    </row>
    <row r="23" spans="1:26" ht="15.6">
      <c r="A23" s="14" t="s">
        <v>35</v>
      </c>
      <c r="B23" s="15" t="s">
        <v>36</v>
      </c>
      <c r="C23" s="52">
        <v>550</v>
      </c>
      <c r="D23" s="52">
        <v>0</v>
      </c>
      <c r="E23" s="53">
        <v>550</v>
      </c>
      <c r="F23" s="53">
        <v>0</v>
      </c>
      <c r="G23" s="53">
        <v>550</v>
      </c>
      <c r="H23" s="50">
        <v>0</v>
      </c>
      <c r="I23" s="51">
        <f t="shared" si="0"/>
        <v>550</v>
      </c>
      <c r="J23" s="51">
        <v>0</v>
      </c>
      <c r="K23" s="51">
        <v>550</v>
      </c>
      <c r="L23" s="51">
        <v>0</v>
      </c>
      <c r="M23" s="51">
        <v>550</v>
      </c>
      <c r="N23" s="51">
        <v>0</v>
      </c>
      <c r="O23" s="51">
        <v>550</v>
      </c>
      <c r="P23" s="51">
        <v>0</v>
      </c>
      <c r="Q23" s="51">
        <v>550</v>
      </c>
      <c r="R23" s="51">
        <v>0</v>
      </c>
      <c r="S23" s="51">
        <v>550</v>
      </c>
      <c r="T23" s="51">
        <v>0</v>
      </c>
      <c r="U23" s="51">
        <v>550</v>
      </c>
      <c r="V23" s="51">
        <v>0</v>
      </c>
      <c r="W23" s="51">
        <v>550</v>
      </c>
      <c r="X23" s="12" t="s">
        <v>14</v>
      </c>
      <c r="Y23" s="16">
        <v>44915</v>
      </c>
      <c r="Z23" s="12" t="s">
        <v>30</v>
      </c>
    </row>
    <row r="24" spans="1:26" ht="31.2">
      <c r="A24" s="14" t="s">
        <v>147</v>
      </c>
      <c r="B24" s="11" t="s">
        <v>150</v>
      </c>
      <c r="C24" s="52"/>
      <c r="D24" s="52"/>
      <c r="E24" s="53"/>
      <c r="F24" s="53"/>
      <c r="G24" s="53"/>
      <c r="H24" s="50"/>
      <c r="I24" s="51"/>
      <c r="J24" s="51"/>
      <c r="K24" s="51"/>
      <c r="L24" s="51"/>
      <c r="M24" s="51"/>
      <c r="N24" s="51"/>
      <c r="O24" s="51"/>
      <c r="P24" s="54">
        <v>1500</v>
      </c>
      <c r="Q24" s="54">
        <v>1500</v>
      </c>
      <c r="R24" s="51">
        <v>0</v>
      </c>
      <c r="S24" s="51">
        <v>1500</v>
      </c>
      <c r="T24" s="51">
        <v>0</v>
      </c>
      <c r="U24" s="51">
        <v>1500</v>
      </c>
      <c r="V24" s="51">
        <v>0</v>
      </c>
      <c r="W24" s="110">
        <v>1500</v>
      </c>
      <c r="X24" s="12"/>
      <c r="Y24" s="16"/>
      <c r="Z24" s="12" t="s">
        <v>156</v>
      </c>
    </row>
    <row r="25" spans="1:26" ht="15.6">
      <c r="A25" s="14" t="s">
        <v>148</v>
      </c>
      <c r="B25" s="15" t="s">
        <v>149</v>
      </c>
      <c r="C25" s="52"/>
      <c r="D25" s="52"/>
      <c r="E25" s="53"/>
      <c r="F25" s="53"/>
      <c r="G25" s="53"/>
      <c r="H25" s="50"/>
      <c r="I25" s="51"/>
      <c r="J25" s="51"/>
      <c r="K25" s="51"/>
      <c r="L25" s="51"/>
      <c r="M25" s="51"/>
      <c r="N25" s="51"/>
      <c r="O25" s="51"/>
      <c r="P25" s="54">
        <v>1500</v>
      </c>
      <c r="Q25" s="54">
        <v>1500</v>
      </c>
      <c r="R25" s="51">
        <v>0</v>
      </c>
      <c r="S25" s="51">
        <v>1500</v>
      </c>
      <c r="T25" s="51">
        <v>0</v>
      </c>
      <c r="U25" s="51">
        <v>1500</v>
      </c>
      <c r="V25" s="51">
        <v>0</v>
      </c>
      <c r="W25" s="51">
        <v>1500</v>
      </c>
      <c r="X25" s="12" t="s">
        <v>14</v>
      </c>
      <c r="Y25" s="16">
        <v>44915</v>
      </c>
      <c r="Z25" s="12" t="s">
        <v>156</v>
      </c>
    </row>
    <row r="26" spans="1:26" ht="15.6">
      <c r="A26" s="14"/>
      <c r="B26" s="11" t="s">
        <v>37</v>
      </c>
      <c r="C26" s="47">
        <v>6623</v>
      </c>
      <c r="D26" s="47">
        <v>0</v>
      </c>
      <c r="E26" s="48">
        <f>E11+E20</f>
        <v>6623</v>
      </c>
      <c r="F26" s="48"/>
      <c r="G26" s="49">
        <v>5003</v>
      </c>
      <c r="H26" s="50">
        <v>0</v>
      </c>
      <c r="I26" s="51">
        <f t="shared" si="0"/>
        <v>5003</v>
      </c>
      <c r="J26" s="51">
        <v>0</v>
      </c>
      <c r="K26" s="51">
        <v>5003</v>
      </c>
      <c r="L26" s="51">
        <v>0</v>
      </c>
      <c r="M26" s="54">
        <v>3403</v>
      </c>
      <c r="N26" s="54">
        <v>0</v>
      </c>
      <c r="O26" s="54">
        <v>3403</v>
      </c>
      <c r="P26" s="54"/>
      <c r="Q26" s="54">
        <v>4903</v>
      </c>
      <c r="R26" s="55"/>
      <c r="S26" s="51">
        <v>4903</v>
      </c>
      <c r="T26" s="51"/>
      <c r="U26" s="54">
        <v>5273</v>
      </c>
      <c r="V26" s="55">
        <f>SUM(V12:V25)</f>
        <v>-2800</v>
      </c>
      <c r="W26" s="55">
        <v>2473</v>
      </c>
      <c r="X26" s="12"/>
      <c r="Y26" s="16"/>
      <c r="Z26" s="12"/>
    </row>
    <row r="27" spans="1:26" ht="15.6">
      <c r="A27" s="10"/>
      <c r="B27" s="11" t="s">
        <v>114</v>
      </c>
      <c r="C27" s="56"/>
      <c r="D27" s="56"/>
      <c r="E27" s="53">
        <v>0</v>
      </c>
      <c r="F27" s="49"/>
      <c r="G27" s="49">
        <v>-1620</v>
      </c>
      <c r="H27" s="50"/>
      <c r="I27" s="57"/>
      <c r="J27" s="57"/>
      <c r="K27" s="57"/>
      <c r="L27" s="54">
        <v>-1600</v>
      </c>
      <c r="M27" s="58"/>
      <c r="N27" s="58"/>
      <c r="O27" s="58"/>
      <c r="P27" s="54">
        <v>1500</v>
      </c>
      <c r="Q27" s="59"/>
      <c r="R27" s="58"/>
      <c r="S27" s="58"/>
      <c r="T27" s="54">
        <v>370</v>
      </c>
      <c r="U27" s="59"/>
      <c r="V27" s="59"/>
      <c r="W27" s="59"/>
      <c r="X27" s="12"/>
      <c r="Y27" s="16"/>
      <c r="Z27" s="12"/>
    </row>
    <row r="28" spans="1:26" ht="15.6">
      <c r="A28" s="10" t="s">
        <v>38</v>
      </c>
      <c r="B28" s="11" t="s">
        <v>39</v>
      </c>
      <c r="C28" s="56"/>
      <c r="D28" s="56"/>
      <c r="E28" s="53"/>
      <c r="F28" s="53"/>
      <c r="G28" s="53"/>
      <c r="H28" s="5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12"/>
      <c r="Y28" s="16"/>
      <c r="Z28" s="12"/>
    </row>
    <row r="29" spans="1:26" ht="46.8">
      <c r="A29" s="14" t="s">
        <v>40</v>
      </c>
      <c r="B29" s="17" t="s">
        <v>41</v>
      </c>
      <c r="C29" s="60">
        <v>600</v>
      </c>
      <c r="D29" s="60">
        <v>0</v>
      </c>
      <c r="E29" s="53">
        <v>600</v>
      </c>
      <c r="F29" s="49">
        <v>-165</v>
      </c>
      <c r="G29" s="49">
        <v>435</v>
      </c>
      <c r="H29" s="50">
        <v>0</v>
      </c>
      <c r="I29" s="51">
        <f t="shared" ref="I29:I50" si="1">G29</f>
        <v>435</v>
      </c>
      <c r="J29" s="51">
        <v>0</v>
      </c>
      <c r="K29" s="51">
        <v>435</v>
      </c>
      <c r="L29" s="51">
        <v>0</v>
      </c>
      <c r="M29" s="51">
        <v>435</v>
      </c>
      <c r="N29" s="51">
        <v>0</v>
      </c>
      <c r="O29" s="51">
        <v>435</v>
      </c>
      <c r="P29" s="51">
        <v>0</v>
      </c>
      <c r="Q29" s="51">
        <v>435</v>
      </c>
      <c r="R29" s="51">
        <v>0</v>
      </c>
      <c r="S29" s="51">
        <v>435</v>
      </c>
      <c r="T29" s="51">
        <v>0</v>
      </c>
      <c r="U29" s="51">
        <v>435</v>
      </c>
      <c r="V29" s="51">
        <v>0</v>
      </c>
      <c r="W29" s="51">
        <v>435</v>
      </c>
      <c r="X29" s="12" t="s">
        <v>14</v>
      </c>
      <c r="Y29" s="16">
        <v>44840</v>
      </c>
      <c r="Z29" s="12" t="s">
        <v>42</v>
      </c>
    </row>
    <row r="30" spans="1:26" ht="46.8">
      <c r="A30" s="14" t="s">
        <v>43</v>
      </c>
      <c r="B30" s="17" t="s">
        <v>44</v>
      </c>
      <c r="C30" s="60">
        <v>400</v>
      </c>
      <c r="D30" s="60">
        <v>0</v>
      </c>
      <c r="E30" s="53">
        <v>400</v>
      </c>
      <c r="F30" s="49">
        <v>-400</v>
      </c>
      <c r="G30" s="49">
        <v>0</v>
      </c>
      <c r="H30" s="50">
        <v>0</v>
      </c>
      <c r="I30" s="51">
        <f t="shared" si="1"/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12" t="s">
        <v>14</v>
      </c>
      <c r="Y30" s="16">
        <v>44756</v>
      </c>
      <c r="Z30" s="12" t="s">
        <v>42</v>
      </c>
    </row>
    <row r="31" spans="1:26" ht="31.2">
      <c r="A31" s="14" t="s">
        <v>45</v>
      </c>
      <c r="B31" s="17" t="s">
        <v>46</v>
      </c>
      <c r="C31" s="60">
        <v>200</v>
      </c>
      <c r="D31" s="60">
        <v>0</v>
      </c>
      <c r="E31" s="53">
        <v>200</v>
      </c>
      <c r="F31" s="49">
        <v>-200</v>
      </c>
      <c r="G31" s="49">
        <v>0</v>
      </c>
      <c r="H31" s="50">
        <v>0</v>
      </c>
      <c r="I31" s="51">
        <f t="shared" si="1"/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12" t="s">
        <v>14</v>
      </c>
      <c r="Y31" s="16">
        <v>44700</v>
      </c>
      <c r="Z31" s="12" t="s">
        <v>42</v>
      </c>
    </row>
    <row r="32" spans="1:26" ht="46.8">
      <c r="A32" s="14" t="s">
        <v>47</v>
      </c>
      <c r="B32" s="17" t="s">
        <v>48</v>
      </c>
      <c r="C32" s="60">
        <v>2500</v>
      </c>
      <c r="D32" s="61">
        <v>-2452.1</v>
      </c>
      <c r="E32" s="49">
        <v>47.9</v>
      </c>
      <c r="F32" s="49">
        <v>-47.9</v>
      </c>
      <c r="G32" s="49">
        <v>0</v>
      </c>
      <c r="H32" s="50">
        <v>0</v>
      </c>
      <c r="I32" s="51">
        <f t="shared" si="1"/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12" t="s">
        <v>14</v>
      </c>
      <c r="Y32" s="16">
        <v>44840</v>
      </c>
      <c r="Z32" s="12" t="s">
        <v>42</v>
      </c>
    </row>
    <row r="33" spans="1:26" ht="46.8">
      <c r="A33" s="14" t="s">
        <v>49</v>
      </c>
      <c r="B33" s="17" t="s">
        <v>50</v>
      </c>
      <c r="C33" s="60">
        <v>49</v>
      </c>
      <c r="D33" s="60">
        <v>0</v>
      </c>
      <c r="E33" s="53">
        <v>49</v>
      </c>
      <c r="F33" s="49">
        <v>-49</v>
      </c>
      <c r="G33" s="49">
        <v>0</v>
      </c>
      <c r="H33" s="50">
        <v>0</v>
      </c>
      <c r="I33" s="51">
        <f t="shared" si="1"/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12" t="s">
        <v>14</v>
      </c>
      <c r="Y33" s="16">
        <v>44616</v>
      </c>
      <c r="Z33" s="12" t="s">
        <v>11</v>
      </c>
    </row>
    <row r="34" spans="1:26" ht="31.2">
      <c r="A34" s="14" t="s">
        <v>51</v>
      </c>
      <c r="B34" s="17" t="s">
        <v>52</v>
      </c>
      <c r="C34" s="62">
        <v>400</v>
      </c>
      <c r="D34" s="60">
        <v>0</v>
      </c>
      <c r="E34" s="53">
        <v>400</v>
      </c>
      <c r="F34" s="49">
        <v>-400</v>
      </c>
      <c r="G34" s="49">
        <v>0</v>
      </c>
      <c r="H34" s="50">
        <v>0</v>
      </c>
      <c r="I34" s="51">
        <f t="shared" si="1"/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12" t="s">
        <v>14</v>
      </c>
      <c r="Y34" s="16">
        <v>44777</v>
      </c>
      <c r="Z34" s="12" t="s">
        <v>11</v>
      </c>
    </row>
    <row r="35" spans="1:26" ht="46.8">
      <c r="A35" s="14" t="s">
        <v>53</v>
      </c>
      <c r="B35" s="17" t="s">
        <v>54</v>
      </c>
      <c r="C35" s="62">
        <v>200</v>
      </c>
      <c r="D35" s="60">
        <v>0</v>
      </c>
      <c r="E35" s="53">
        <v>200</v>
      </c>
      <c r="F35" s="49">
        <v>-200</v>
      </c>
      <c r="G35" s="49">
        <v>0</v>
      </c>
      <c r="H35" s="50">
        <v>0</v>
      </c>
      <c r="I35" s="51">
        <f t="shared" si="1"/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12" t="s">
        <v>14</v>
      </c>
      <c r="Y35" s="16">
        <v>44707</v>
      </c>
      <c r="Z35" s="12" t="s">
        <v>11</v>
      </c>
    </row>
    <row r="36" spans="1:26" ht="62.4">
      <c r="A36" s="35" t="s">
        <v>55</v>
      </c>
      <c r="B36" s="45" t="s">
        <v>56</v>
      </c>
      <c r="C36" s="62">
        <v>500</v>
      </c>
      <c r="D36" s="60">
        <v>0</v>
      </c>
      <c r="E36" s="53">
        <v>500</v>
      </c>
      <c r="F36" s="53">
        <v>0</v>
      </c>
      <c r="G36" s="53">
        <v>500</v>
      </c>
      <c r="H36" s="50">
        <v>0</v>
      </c>
      <c r="I36" s="51">
        <f t="shared" si="1"/>
        <v>500</v>
      </c>
      <c r="J36" s="51">
        <v>0</v>
      </c>
      <c r="K36" s="51">
        <v>500</v>
      </c>
      <c r="L36" s="51">
        <v>0</v>
      </c>
      <c r="M36" s="51">
        <v>500</v>
      </c>
      <c r="N36" s="51">
        <v>0</v>
      </c>
      <c r="O36" s="51">
        <v>500</v>
      </c>
      <c r="P36" s="51">
        <v>0</v>
      </c>
      <c r="Q36" s="51">
        <v>500</v>
      </c>
      <c r="R36" s="51">
        <v>0</v>
      </c>
      <c r="S36" s="51">
        <v>500</v>
      </c>
      <c r="T36" s="51">
        <v>0</v>
      </c>
      <c r="U36" s="51">
        <v>500</v>
      </c>
      <c r="V36" s="55">
        <v>-500</v>
      </c>
      <c r="W36" s="55">
        <v>0</v>
      </c>
      <c r="X36" s="12" t="s">
        <v>14</v>
      </c>
      <c r="Y36" s="16">
        <v>44840</v>
      </c>
      <c r="Z36" s="12" t="s">
        <v>11</v>
      </c>
    </row>
    <row r="37" spans="1:26" ht="46.8">
      <c r="A37" s="14" t="s">
        <v>57</v>
      </c>
      <c r="B37" s="17" t="s">
        <v>58</v>
      </c>
      <c r="C37" s="62">
        <v>1750</v>
      </c>
      <c r="D37" s="60">
        <v>0</v>
      </c>
      <c r="E37" s="53">
        <v>1750</v>
      </c>
      <c r="F37" s="53">
        <v>0</v>
      </c>
      <c r="G37" s="53">
        <v>1750</v>
      </c>
      <c r="H37" s="50">
        <v>0</v>
      </c>
      <c r="I37" s="51">
        <f t="shared" si="1"/>
        <v>1750</v>
      </c>
      <c r="J37" s="51">
        <v>0</v>
      </c>
      <c r="K37" s="51">
        <v>1750</v>
      </c>
      <c r="L37" s="51">
        <v>0</v>
      </c>
      <c r="M37" s="51">
        <v>1750</v>
      </c>
      <c r="N37" s="51">
        <v>0</v>
      </c>
      <c r="O37" s="51">
        <v>1750</v>
      </c>
      <c r="P37" s="51">
        <v>0</v>
      </c>
      <c r="Q37" s="51">
        <v>1750</v>
      </c>
      <c r="R37" s="51">
        <v>0</v>
      </c>
      <c r="S37" s="51">
        <v>1750</v>
      </c>
      <c r="T37" s="51">
        <v>0</v>
      </c>
      <c r="U37" s="51">
        <v>1750</v>
      </c>
      <c r="V37" s="51">
        <v>0</v>
      </c>
      <c r="W37" s="51">
        <v>1750</v>
      </c>
      <c r="X37" s="18" t="s">
        <v>59</v>
      </c>
      <c r="Y37" s="16">
        <v>44861</v>
      </c>
      <c r="Z37" s="12" t="s">
        <v>11</v>
      </c>
    </row>
    <row r="38" spans="1:26" ht="87.75" customHeight="1">
      <c r="A38" s="35" t="s">
        <v>60</v>
      </c>
      <c r="B38" s="45" t="s">
        <v>61</v>
      </c>
      <c r="C38" s="63">
        <v>1500</v>
      </c>
      <c r="D38" s="61">
        <v>0</v>
      </c>
      <c r="E38" s="49">
        <v>1500</v>
      </c>
      <c r="F38" s="49">
        <v>0</v>
      </c>
      <c r="G38" s="49">
        <v>1500</v>
      </c>
      <c r="H38" s="64">
        <v>0</v>
      </c>
      <c r="I38" s="54">
        <f t="shared" si="1"/>
        <v>1500</v>
      </c>
      <c r="J38" s="54">
        <v>0</v>
      </c>
      <c r="K38" s="54">
        <v>1500</v>
      </c>
      <c r="L38" s="54">
        <v>0</v>
      </c>
      <c r="M38" s="54">
        <v>1500</v>
      </c>
      <c r="N38" s="54">
        <v>0</v>
      </c>
      <c r="O38" s="54">
        <v>1500</v>
      </c>
      <c r="P38" s="54">
        <v>0</v>
      </c>
      <c r="Q38" s="54">
        <v>1500</v>
      </c>
      <c r="R38" s="54">
        <v>-626.548</v>
      </c>
      <c r="S38" s="54">
        <v>873.452</v>
      </c>
      <c r="T38" s="51">
        <v>0</v>
      </c>
      <c r="U38" s="51">
        <v>873.452</v>
      </c>
      <c r="V38" s="55">
        <v>-805.84</v>
      </c>
      <c r="W38" s="55">
        <v>67.611999999999995</v>
      </c>
      <c r="X38" s="12" t="s">
        <v>14</v>
      </c>
      <c r="Y38" s="16">
        <v>44826</v>
      </c>
      <c r="Z38" s="12" t="s">
        <v>42</v>
      </c>
    </row>
    <row r="39" spans="1:26" ht="46.8">
      <c r="A39" s="14" t="s">
        <v>62</v>
      </c>
      <c r="B39" s="17" t="s">
        <v>63</v>
      </c>
      <c r="C39" s="62">
        <v>1600</v>
      </c>
      <c r="D39" s="60">
        <v>0</v>
      </c>
      <c r="E39" s="65">
        <v>1600</v>
      </c>
      <c r="F39" s="65">
        <v>0</v>
      </c>
      <c r="G39" s="65">
        <v>1600</v>
      </c>
      <c r="H39" s="50">
        <v>0</v>
      </c>
      <c r="I39" s="51">
        <f t="shared" si="1"/>
        <v>1600</v>
      </c>
      <c r="J39" s="54">
        <v>-1236</v>
      </c>
      <c r="K39" s="54">
        <v>364</v>
      </c>
      <c r="L39" s="51">
        <v>0</v>
      </c>
      <c r="M39" s="51">
        <v>364</v>
      </c>
      <c r="N39" s="51">
        <v>0</v>
      </c>
      <c r="O39" s="51">
        <v>364</v>
      </c>
      <c r="P39" s="51">
        <v>0</v>
      </c>
      <c r="Q39" s="51">
        <v>364</v>
      </c>
      <c r="R39" s="54">
        <v>-364</v>
      </c>
      <c r="S39" s="54">
        <v>0</v>
      </c>
      <c r="T39" s="51">
        <v>0</v>
      </c>
      <c r="U39" s="51">
        <v>0</v>
      </c>
      <c r="V39" s="51">
        <v>0</v>
      </c>
      <c r="W39" s="51">
        <v>0</v>
      </c>
      <c r="X39" s="12" t="s">
        <v>14</v>
      </c>
      <c r="Y39" s="16">
        <v>44854</v>
      </c>
      <c r="Z39" s="12" t="s">
        <v>11</v>
      </c>
    </row>
    <row r="40" spans="1:26" ht="78">
      <c r="A40" s="14" t="s">
        <v>64</v>
      </c>
      <c r="B40" s="19" t="s">
        <v>115</v>
      </c>
      <c r="C40" s="66">
        <v>123.625</v>
      </c>
      <c r="D40" s="67">
        <v>0</v>
      </c>
      <c r="E40" s="53">
        <v>123.625</v>
      </c>
      <c r="F40" s="53">
        <v>0</v>
      </c>
      <c r="G40" s="53">
        <v>123.625</v>
      </c>
      <c r="H40" s="50">
        <v>0</v>
      </c>
      <c r="I40" s="51">
        <f t="shared" si="1"/>
        <v>123.625</v>
      </c>
      <c r="J40" s="51">
        <v>0</v>
      </c>
      <c r="K40" s="51">
        <v>123.625</v>
      </c>
      <c r="L40" s="51">
        <v>0</v>
      </c>
      <c r="M40" s="51">
        <v>123.625</v>
      </c>
      <c r="N40" s="51">
        <v>0</v>
      </c>
      <c r="O40" s="51">
        <v>123.625</v>
      </c>
      <c r="P40" s="51">
        <v>0</v>
      </c>
      <c r="Q40" s="51">
        <v>123.625</v>
      </c>
      <c r="R40" s="51">
        <v>0</v>
      </c>
      <c r="S40" s="51">
        <v>123.625</v>
      </c>
      <c r="T40" s="51">
        <v>0</v>
      </c>
      <c r="U40" s="51">
        <v>123.625</v>
      </c>
      <c r="V40" s="51">
        <v>0</v>
      </c>
      <c r="W40" s="51">
        <v>123.625</v>
      </c>
      <c r="X40" s="12" t="s">
        <v>14</v>
      </c>
      <c r="Y40" s="16">
        <v>44707</v>
      </c>
      <c r="Z40" s="12" t="s">
        <v>11</v>
      </c>
    </row>
    <row r="41" spans="1:26" ht="78">
      <c r="A41" s="14" t="s">
        <v>65</v>
      </c>
      <c r="B41" s="19" t="s">
        <v>116</v>
      </c>
      <c r="C41" s="66">
        <v>542.18100000000004</v>
      </c>
      <c r="D41" s="67">
        <v>0</v>
      </c>
      <c r="E41" s="53">
        <v>542.18100000000004</v>
      </c>
      <c r="F41" s="53">
        <v>0</v>
      </c>
      <c r="G41" s="53">
        <v>542.18100000000004</v>
      </c>
      <c r="H41" s="50">
        <v>0</v>
      </c>
      <c r="I41" s="51">
        <f t="shared" si="1"/>
        <v>542.18100000000004</v>
      </c>
      <c r="J41" s="51">
        <v>0</v>
      </c>
      <c r="K41" s="51">
        <v>542.18100000000004</v>
      </c>
      <c r="L41" s="51">
        <v>0</v>
      </c>
      <c r="M41" s="51">
        <v>542.18100000000004</v>
      </c>
      <c r="N41" s="51">
        <v>0</v>
      </c>
      <c r="O41" s="51">
        <v>542.18100000000004</v>
      </c>
      <c r="P41" s="51">
        <v>0</v>
      </c>
      <c r="Q41" s="51">
        <v>542.18100000000004</v>
      </c>
      <c r="R41" s="51">
        <v>0</v>
      </c>
      <c r="S41" s="51">
        <v>542.18100000000004</v>
      </c>
      <c r="T41" s="51">
        <v>0</v>
      </c>
      <c r="U41" s="51">
        <v>542.18100000000004</v>
      </c>
      <c r="V41" s="51">
        <v>0</v>
      </c>
      <c r="W41" s="51">
        <v>542.18100000000004</v>
      </c>
      <c r="X41" s="12" t="s">
        <v>14</v>
      </c>
      <c r="Y41" s="16">
        <v>44721</v>
      </c>
      <c r="Z41" s="12" t="s">
        <v>11</v>
      </c>
    </row>
    <row r="42" spans="1:26" ht="46.8">
      <c r="A42" s="14" t="s">
        <v>66</v>
      </c>
      <c r="B42" s="17" t="s">
        <v>117</v>
      </c>
      <c r="C42" s="62">
        <v>256.73399999999998</v>
      </c>
      <c r="D42" s="60">
        <v>0</v>
      </c>
      <c r="E42" s="65">
        <v>256.73399999999998</v>
      </c>
      <c r="F42" s="65">
        <v>0</v>
      </c>
      <c r="G42" s="65">
        <v>256.73399999999998</v>
      </c>
      <c r="H42" s="50">
        <v>0</v>
      </c>
      <c r="I42" s="51">
        <f t="shared" si="1"/>
        <v>256.73399999999998</v>
      </c>
      <c r="J42" s="51">
        <v>0</v>
      </c>
      <c r="K42" s="51">
        <v>256.73399999999998</v>
      </c>
      <c r="L42" s="51">
        <v>0</v>
      </c>
      <c r="M42" s="51">
        <v>256.73399999999998</v>
      </c>
      <c r="N42" s="51">
        <v>0</v>
      </c>
      <c r="O42" s="51">
        <v>256.73399999999998</v>
      </c>
      <c r="P42" s="51">
        <v>0</v>
      </c>
      <c r="Q42" s="51">
        <v>256.73399999999998</v>
      </c>
      <c r="R42" s="51">
        <v>0</v>
      </c>
      <c r="S42" s="51">
        <v>256.73399999999998</v>
      </c>
      <c r="T42" s="51">
        <v>0</v>
      </c>
      <c r="U42" s="51">
        <v>256.73399999999998</v>
      </c>
      <c r="V42" s="51">
        <v>0</v>
      </c>
      <c r="W42" s="51">
        <v>256.73399999999998</v>
      </c>
      <c r="X42" s="12" t="s">
        <v>14</v>
      </c>
      <c r="Y42" s="16">
        <v>44693</v>
      </c>
      <c r="Z42" s="12" t="s">
        <v>11</v>
      </c>
    </row>
    <row r="43" spans="1:26" ht="46.8">
      <c r="A43" s="14" t="s">
        <v>67</v>
      </c>
      <c r="B43" s="17" t="s">
        <v>118</v>
      </c>
      <c r="C43" s="62">
        <v>332.87099999999998</v>
      </c>
      <c r="D43" s="60">
        <v>0</v>
      </c>
      <c r="E43" s="65">
        <v>332.87099999999998</v>
      </c>
      <c r="F43" s="65">
        <v>0</v>
      </c>
      <c r="G43" s="65">
        <v>332.87099999999998</v>
      </c>
      <c r="H43" s="50">
        <v>0</v>
      </c>
      <c r="I43" s="51">
        <f t="shared" si="1"/>
        <v>332.87099999999998</v>
      </c>
      <c r="J43" s="51">
        <v>0</v>
      </c>
      <c r="K43" s="51">
        <v>332.87099999999998</v>
      </c>
      <c r="L43" s="51">
        <v>0</v>
      </c>
      <c r="M43" s="51">
        <v>332.87099999999998</v>
      </c>
      <c r="N43" s="51">
        <v>0</v>
      </c>
      <c r="O43" s="51">
        <v>332.87099999999998</v>
      </c>
      <c r="P43" s="51">
        <v>0</v>
      </c>
      <c r="Q43" s="51">
        <v>332.87099999999998</v>
      </c>
      <c r="R43" s="54">
        <v>-64</v>
      </c>
      <c r="S43" s="54">
        <v>268.87099999999998</v>
      </c>
      <c r="T43" s="51">
        <v>0</v>
      </c>
      <c r="U43" s="51">
        <v>268.87099999999998</v>
      </c>
      <c r="V43" s="51">
        <v>0</v>
      </c>
      <c r="W43" s="51">
        <v>268.87099999999998</v>
      </c>
      <c r="X43" s="12" t="s">
        <v>14</v>
      </c>
      <c r="Y43" s="16">
        <v>44727</v>
      </c>
      <c r="Z43" s="12" t="s">
        <v>11</v>
      </c>
    </row>
    <row r="44" spans="1:26" ht="46.8">
      <c r="A44" s="14" t="s">
        <v>68</v>
      </c>
      <c r="B44" s="17" t="s">
        <v>119</v>
      </c>
      <c r="C44" s="62">
        <v>175.04300000000001</v>
      </c>
      <c r="D44" s="60">
        <v>0</v>
      </c>
      <c r="E44" s="65">
        <v>175.04300000000001</v>
      </c>
      <c r="F44" s="65">
        <v>0</v>
      </c>
      <c r="G44" s="65">
        <v>175.04300000000001</v>
      </c>
      <c r="H44" s="50">
        <v>0</v>
      </c>
      <c r="I44" s="51">
        <f t="shared" si="1"/>
        <v>175.04300000000001</v>
      </c>
      <c r="J44" s="51">
        <v>0</v>
      </c>
      <c r="K44" s="51">
        <v>175.04300000000001</v>
      </c>
      <c r="L44" s="51">
        <v>0</v>
      </c>
      <c r="M44" s="51">
        <v>175.04300000000001</v>
      </c>
      <c r="N44" s="51">
        <v>0</v>
      </c>
      <c r="O44" s="51">
        <v>175.04300000000001</v>
      </c>
      <c r="P44" s="51">
        <v>0</v>
      </c>
      <c r="Q44" s="51">
        <v>175.04300000000001</v>
      </c>
      <c r="R44" s="54">
        <v>-24</v>
      </c>
      <c r="S44" s="54">
        <v>151.04300000000001</v>
      </c>
      <c r="T44" s="51">
        <v>0</v>
      </c>
      <c r="U44" s="51">
        <v>151.04300000000001</v>
      </c>
      <c r="V44" s="51">
        <v>0</v>
      </c>
      <c r="W44" s="51">
        <v>151.04300000000001</v>
      </c>
      <c r="X44" s="12" t="s">
        <v>14</v>
      </c>
      <c r="Y44" s="16">
        <v>44756</v>
      </c>
      <c r="Z44" s="12" t="s">
        <v>11</v>
      </c>
    </row>
    <row r="45" spans="1:26" ht="46.8">
      <c r="A45" s="14" t="s">
        <v>69</v>
      </c>
      <c r="B45" s="17" t="s">
        <v>70</v>
      </c>
      <c r="C45" s="62">
        <v>300</v>
      </c>
      <c r="D45" s="60">
        <v>0</v>
      </c>
      <c r="E45" s="53">
        <v>300</v>
      </c>
      <c r="F45" s="53">
        <v>0</v>
      </c>
      <c r="G45" s="53">
        <v>300</v>
      </c>
      <c r="H45" s="50">
        <v>0</v>
      </c>
      <c r="I45" s="51">
        <f t="shared" si="1"/>
        <v>300</v>
      </c>
      <c r="J45" s="51">
        <v>0</v>
      </c>
      <c r="K45" s="51">
        <v>300</v>
      </c>
      <c r="L45" s="51">
        <v>0</v>
      </c>
      <c r="M45" s="51">
        <v>300</v>
      </c>
      <c r="N45" s="51">
        <v>0</v>
      </c>
      <c r="O45" s="51">
        <v>300</v>
      </c>
      <c r="P45" s="51">
        <v>0</v>
      </c>
      <c r="Q45" s="51">
        <v>300</v>
      </c>
      <c r="R45" s="51">
        <v>0</v>
      </c>
      <c r="S45" s="51">
        <v>300</v>
      </c>
      <c r="T45" s="51">
        <v>0</v>
      </c>
      <c r="U45" s="51">
        <v>300</v>
      </c>
      <c r="V45" s="51">
        <v>0</v>
      </c>
      <c r="W45" s="51">
        <v>300</v>
      </c>
      <c r="X45" s="12" t="s">
        <v>14</v>
      </c>
      <c r="Y45" s="16">
        <v>44791</v>
      </c>
      <c r="Z45" s="12" t="s">
        <v>71</v>
      </c>
    </row>
    <row r="46" spans="1:26" ht="46.8">
      <c r="A46" s="14" t="s">
        <v>72</v>
      </c>
      <c r="B46" s="17" t="s">
        <v>73</v>
      </c>
      <c r="C46" s="62">
        <v>140.69999999999999</v>
      </c>
      <c r="D46" s="60">
        <v>0</v>
      </c>
      <c r="E46" s="53">
        <v>140.69999999999999</v>
      </c>
      <c r="F46" s="53">
        <v>0</v>
      </c>
      <c r="G46" s="53">
        <v>140.69999999999999</v>
      </c>
      <c r="H46" s="50">
        <v>0</v>
      </c>
      <c r="I46" s="51">
        <f t="shared" si="1"/>
        <v>140.69999999999999</v>
      </c>
      <c r="J46" s="51">
        <v>0</v>
      </c>
      <c r="K46" s="51">
        <v>140.69999999999999</v>
      </c>
      <c r="L46" s="51">
        <v>0</v>
      </c>
      <c r="M46" s="51">
        <v>140.69999999999999</v>
      </c>
      <c r="N46" s="51">
        <v>0</v>
      </c>
      <c r="O46" s="51">
        <v>140.69999999999999</v>
      </c>
      <c r="P46" s="51">
        <v>0</v>
      </c>
      <c r="Q46" s="51">
        <v>140.69999999999999</v>
      </c>
      <c r="R46" s="54">
        <v>-112</v>
      </c>
      <c r="S46" s="54">
        <v>28.7</v>
      </c>
      <c r="T46" s="51">
        <v>0</v>
      </c>
      <c r="U46" s="51">
        <v>28.7</v>
      </c>
      <c r="V46" s="51">
        <v>0</v>
      </c>
      <c r="W46" s="51">
        <v>28.7</v>
      </c>
      <c r="X46" s="12" t="s">
        <v>14</v>
      </c>
      <c r="Y46" s="16">
        <v>44756</v>
      </c>
      <c r="Z46" s="12" t="s">
        <v>11</v>
      </c>
    </row>
    <row r="47" spans="1:26" ht="62.4">
      <c r="A47" s="14" t="s">
        <v>74</v>
      </c>
      <c r="B47" s="17" t="s">
        <v>75</v>
      </c>
      <c r="C47" s="62">
        <v>350</v>
      </c>
      <c r="D47" s="60">
        <v>0</v>
      </c>
      <c r="E47" s="53">
        <v>350</v>
      </c>
      <c r="F47" s="53">
        <v>0</v>
      </c>
      <c r="G47" s="53">
        <v>350</v>
      </c>
      <c r="H47" s="50">
        <v>0</v>
      </c>
      <c r="I47" s="51">
        <f t="shared" si="1"/>
        <v>350</v>
      </c>
      <c r="J47" s="51">
        <v>0</v>
      </c>
      <c r="K47" s="51">
        <v>350</v>
      </c>
      <c r="L47" s="51">
        <v>0</v>
      </c>
      <c r="M47" s="51">
        <v>350</v>
      </c>
      <c r="N47" s="51">
        <v>0</v>
      </c>
      <c r="O47" s="51">
        <v>350</v>
      </c>
      <c r="P47" s="51">
        <v>0</v>
      </c>
      <c r="Q47" s="51">
        <v>350</v>
      </c>
      <c r="R47" s="51">
        <v>0</v>
      </c>
      <c r="S47" s="51">
        <v>350</v>
      </c>
      <c r="T47" s="51">
        <v>0</v>
      </c>
      <c r="U47" s="51">
        <v>350</v>
      </c>
      <c r="V47" s="51">
        <v>0</v>
      </c>
      <c r="W47" s="51">
        <v>350</v>
      </c>
      <c r="X47" s="12" t="s">
        <v>14</v>
      </c>
      <c r="Y47" s="16">
        <v>44668</v>
      </c>
      <c r="Z47" s="12" t="s">
        <v>11</v>
      </c>
    </row>
    <row r="48" spans="1:26" ht="62.4">
      <c r="A48" s="14" t="s">
        <v>120</v>
      </c>
      <c r="B48" s="17" t="s">
        <v>75</v>
      </c>
      <c r="C48" s="68"/>
      <c r="D48" s="68"/>
      <c r="E48" s="49">
        <v>1079.3085799999999</v>
      </c>
      <c r="F48" s="53">
        <v>0</v>
      </c>
      <c r="G48" s="53">
        <v>1079.309</v>
      </c>
      <c r="H48" s="50">
        <v>0</v>
      </c>
      <c r="I48" s="51">
        <f t="shared" si="1"/>
        <v>1079.309</v>
      </c>
      <c r="J48" s="51">
        <v>0</v>
      </c>
      <c r="K48" s="51">
        <v>1079.309</v>
      </c>
      <c r="L48" s="51">
        <v>0</v>
      </c>
      <c r="M48" s="51">
        <v>1079.309</v>
      </c>
      <c r="N48" s="51">
        <v>0</v>
      </c>
      <c r="O48" s="51">
        <v>1079.309</v>
      </c>
      <c r="P48" s="51">
        <v>0</v>
      </c>
      <c r="Q48" s="51">
        <v>1079.309</v>
      </c>
      <c r="R48" s="51">
        <v>0</v>
      </c>
      <c r="S48" s="51">
        <v>1079.309</v>
      </c>
      <c r="T48" s="51">
        <v>0</v>
      </c>
      <c r="U48" s="51">
        <v>1079.309</v>
      </c>
      <c r="V48" s="51">
        <v>0</v>
      </c>
      <c r="W48" s="51">
        <v>1079.309</v>
      </c>
      <c r="X48" s="18" t="s">
        <v>121</v>
      </c>
      <c r="Y48" s="16">
        <v>44668</v>
      </c>
      <c r="Z48" s="12" t="s">
        <v>11</v>
      </c>
    </row>
    <row r="49" spans="1:26" ht="62.4">
      <c r="A49" s="14" t="s">
        <v>122</v>
      </c>
      <c r="B49" s="17" t="s">
        <v>123</v>
      </c>
      <c r="C49" s="68"/>
      <c r="D49" s="68"/>
      <c r="E49" s="49">
        <v>57.323999999999998</v>
      </c>
      <c r="F49" s="53">
        <v>0</v>
      </c>
      <c r="G49" s="53">
        <v>57.323999999999998</v>
      </c>
      <c r="H49" s="50">
        <v>0</v>
      </c>
      <c r="I49" s="51">
        <f t="shared" si="1"/>
        <v>57.323999999999998</v>
      </c>
      <c r="J49" s="51">
        <v>0</v>
      </c>
      <c r="K49" s="51">
        <v>57.323999999999998</v>
      </c>
      <c r="L49" s="51">
        <v>0</v>
      </c>
      <c r="M49" s="51">
        <v>57.323999999999998</v>
      </c>
      <c r="N49" s="51">
        <v>0</v>
      </c>
      <c r="O49" s="51">
        <v>57.323999999999998</v>
      </c>
      <c r="P49" s="51">
        <v>0</v>
      </c>
      <c r="Q49" s="51">
        <v>57.323999999999998</v>
      </c>
      <c r="R49" s="51">
        <v>0</v>
      </c>
      <c r="S49" s="51">
        <v>57.323999999999998</v>
      </c>
      <c r="T49" s="51">
        <v>0</v>
      </c>
      <c r="U49" s="51">
        <v>57.323999999999998</v>
      </c>
      <c r="V49" s="51">
        <v>0</v>
      </c>
      <c r="W49" s="51">
        <v>57.323999999999998</v>
      </c>
      <c r="X49" s="12" t="s">
        <v>14</v>
      </c>
      <c r="Y49" s="16">
        <v>44652</v>
      </c>
      <c r="Z49" s="12" t="s">
        <v>124</v>
      </c>
    </row>
    <row r="50" spans="1:26" ht="15.6">
      <c r="A50" s="10"/>
      <c r="B50" s="20" t="s">
        <v>76</v>
      </c>
      <c r="C50" s="69">
        <f>SUM(C29:C49)</f>
        <v>11920.154</v>
      </c>
      <c r="D50" s="70"/>
      <c r="E50" s="49">
        <f>SUM(E29:E49)</f>
        <v>10604.686580000001</v>
      </c>
      <c r="F50" s="49"/>
      <c r="G50" s="49">
        <v>9142.7870000000003</v>
      </c>
      <c r="H50" s="50"/>
      <c r="I50" s="110">
        <f t="shared" si="1"/>
        <v>9142.7870000000003</v>
      </c>
      <c r="J50" s="51"/>
      <c r="K50" s="54">
        <f>SUM(K29:K49)</f>
        <v>7906.7870000000003</v>
      </c>
      <c r="L50" s="54"/>
      <c r="M50" s="110">
        <f>SUM(M29:M49)</f>
        <v>7906.7870000000003</v>
      </c>
      <c r="N50" s="51"/>
      <c r="O50" s="110">
        <f>SUM(O29:O49)</f>
        <v>7906.7870000000003</v>
      </c>
      <c r="P50" s="51"/>
      <c r="Q50" s="110">
        <f>SUM(Q29:Q49)</f>
        <v>7906.7870000000003</v>
      </c>
      <c r="R50" s="51"/>
      <c r="S50" s="54">
        <f>SUM(S29:S49)</f>
        <v>6716.2389999999996</v>
      </c>
      <c r="T50" s="55"/>
      <c r="U50" s="110">
        <f>SUM(U29:U49)</f>
        <v>6716.2389999999996</v>
      </c>
      <c r="V50" s="55">
        <f>SUM(V29:V49)</f>
        <v>-1305.8400000000001</v>
      </c>
      <c r="W50" s="119">
        <f>SUM(W29:W49)</f>
        <v>5410.3989999999994</v>
      </c>
      <c r="X50" s="12"/>
      <c r="Y50" s="21"/>
      <c r="Z50" s="13"/>
    </row>
    <row r="51" spans="1:26" ht="15.6">
      <c r="A51" s="10"/>
      <c r="B51" s="20" t="s">
        <v>114</v>
      </c>
      <c r="C51" s="70"/>
      <c r="D51" s="70"/>
      <c r="E51" s="72">
        <v>-1315.4670000000001</v>
      </c>
      <c r="F51" s="96"/>
      <c r="G51" s="49">
        <v>-1461.9</v>
      </c>
      <c r="H51" s="50"/>
      <c r="I51" s="51">
        <v>0</v>
      </c>
      <c r="J51" s="57"/>
      <c r="K51" s="54">
        <v>-1236</v>
      </c>
      <c r="L51" s="54"/>
      <c r="M51" s="51">
        <v>0</v>
      </c>
      <c r="N51" s="51">
        <v>0</v>
      </c>
      <c r="O51" s="54"/>
      <c r="P51" s="54"/>
      <c r="Q51" s="54"/>
      <c r="R51" s="54">
        <f>SUM(R29:R49)</f>
        <v>-1190.548</v>
      </c>
      <c r="S51" s="54"/>
      <c r="T51" s="55"/>
      <c r="U51" s="55"/>
      <c r="V51" s="55"/>
      <c r="W51" s="55"/>
      <c r="X51" s="12"/>
      <c r="Y51" s="21"/>
      <c r="Z51" s="13"/>
    </row>
    <row r="52" spans="1:26" ht="15.6">
      <c r="A52" s="10" t="s">
        <v>77</v>
      </c>
      <c r="B52" s="20" t="s">
        <v>78</v>
      </c>
      <c r="C52" s="70"/>
      <c r="D52" s="70"/>
      <c r="E52" s="48"/>
      <c r="F52" s="48"/>
      <c r="G52" s="48"/>
      <c r="H52" s="50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12"/>
      <c r="Y52" s="21"/>
      <c r="Z52" s="13"/>
    </row>
    <row r="53" spans="1:26" ht="46.8">
      <c r="A53" s="14" t="s">
        <v>79</v>
      </c>
      <c r="B53" s="17" t="s">
        <v>80</v>
      </c>
      <c r="C53" s="60">
        <v>1300</v>
      </c>
      <c r="D53" s="60">
        <v>-1300</v>
      </c>
      <c r="E53" s="53">
        <v>0</v>
      </c>
      <c r="F53" s="53">
        <v>0</v>
      </c>
      <c r="G53" s="53">
        <v>0</v>
      </c>
      <c r="H53" s="50">
        <v>0</v>
      </c>
      <c r="I53" s="51">
        <f t="shared" ref="I53:I70" si="2">G53</f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12" t="s">
        <v>14</v>
      </c>
      <c r="Y53" s="16">
        <v>44854</v>
      </c>
      <c r="Z53" s="18" t="s">
        <v>81</v>
      </c>
    </row>
    <row r="54" spans="1:26" ht="93.6">
      <c r="A54" s="14" t="s">
        <v>125</v>
      </c>
      <c r="B54" s="17" t="s">
        <v>154</v>
      </c>
      <c r="C54" s="68"/>
      <c r="D54" s="68"/>
      <c r="E54" s="49">
        <v>1300</v>
      </c>
      <c r="F54" s="53">
        <v>0</v>
      </c>
      <c r="G54" s="53">
        <v>1300</v>
      </c>
      <c r="H54" s="50">
        <v>0</v>
      </c>
      <c r="I54" s="51">
        <f t="shared" si="2"/>
        <v>1300</v>
      </c>
      <c r="J54" s="51">
        <v>0</v>
      </c>
      <c r="K54" s="51">
        <v>1300</v>
      </c>
      <c r="L54" s="51">
        <v>0</v>
      </c>
      <c r="M54" s="51">
        <v>1300</v>
      </c>
      <c r="N54" s="51">
        <v>0</v>
      </c>
      <c r="O54" s="51">
        <v>1300</v>
      </c>
      <c r="P54" s="51">
        <v>0</v>
      </c>
      <c r="Q54" s="51">
        <v>1300</v>
      </c>
      <c r="R54" s="51">
        <v>0</v>
      </c>
      <c r="S54" s="51">
        <v>1300</v>
      </c>
      <c r="T54" s="51">
        <v>0</v>
      </c>
      <c r="U54" s="51">
        <v>1300</v>
      </c>
      <c r="V54" s="51">
        <v>0</v>
      </c>
      <c r="W54" s="51">
        <v>1300</v>
      </c>
      <c r="X54" s="12" t="s">
        <v>14</v>
      </c>
      <c r="Y54" s="16">
        <v>44854</v>
      </c>
      <c r="Z54" s="18" t="s">
        <v>81</v>
      </c>
    </row>
    <row r="55" spans="1:26" ht="31.2">
      <c r="A55" s="14" t="s">
        <v>82</v>
      </c>
      <c r="B55" s="17" t="s">
        <v>83</v>
      </c>
      <c r="C55" s="60">
        <v>300</v>
      </c>
      <c r="D55" s="52">
        <v>0</v>
      </c>
      <c r="E55" s="53">
        <v>300</v>
      </c>
      <c r="F55" s="53">
        <v>0</v>
      </c>
      <c r="G55" s="53">
        <v>300</v>
      </c>
      <c r="H55" s="50">
        <v>0</v>
      </c>
      <c r="I55" s="51">
        <f t="shared" si="2"/>
        <v>300</v>
      </c>
      <c r="J55" s="54">
        <v>-300</v>
      </c>
      <c r="K55" s="54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12" t="s">
        <v>14</v>
      </c>
      <c r="Y55" s="16">
        <v>44784</v>
      </c>
      <c r="Z55" s="18" t="s">
        <v>84</v>
      </c>
    </row>
    <row r="56" spans="1:26" ht="78">
      <c r="A56" s="14" t="s">
        <v>85</v>
      </c>
      <c r="B56" s="19" t="s">
        <v>86</v>
      </c>
      <c r="C56" s="67">
        <v>450</v>
      </c>
      <c r="D56" s="73">
        <v>0</v>
      </c>
      <c r="E56" s="53">
        <v>450</v>
      </c>
      <c r="F56" s="53">
        <v>0</v>
      </c>
      <c r="G56" s="53">
        <v>450</v>
      </c>
      <c r="H56" s="50">
        <v>0</v>
      </c>
      <c r="I56" s="51">
        <f t="shared" si="2"/>
        <v>450</v>
      </c>
      <c r="J56" s="54">
        <v>-450</v>
      </c>
      <c r="K56" s="54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12" t="s">
        <v>14</v>
      </c>
      <c r="Y56" s="16">
        <v>44791</v>
      </c>
      <c r="Z56" s="18" t="s">
        <v>84</v>
      </c>
    </row>
    <row r="57" spans="1:26" ht="62.4">
      <c r="A57" s="14" t="s">
        <v>126</v>
      </c>
      <c r="B57" s="19" t="s">
        <v>127</v>
      </c>
      <c r="C57" s="67"/>
      <c r="D57" s="73"/>
      <c r="E57" s="49">
        <v>49</v>
      </c>
      <c r="F57" s="72">
        <v>0</v>
      </c>
      <c r="G57" s="72">
        <v>49</v>
      </c>
      <c r="H57" s="50">
        <v>0</v>
      </c>
      <c r="I57" s="51">
        <f t="shared" si="2"/>
        <v>49</v>
      </c>
      <c r="J57" s="51">
        <v>0</v>
      </c>
      <c r="K57" s="51">
        <v>49</v>
      </c>
      <c r="L57" s="51">
        <v>0</v>
      </c>
      <c r="M57" s="51">
        <v>49</v>
      </c>
      <c r="N57" s="51">
        <v>0</v>
      </c>
      <c r="O57" s="51">
        <v>49</v>
      </c>
      <c r="P57" s="51">
        <v>0</v>
      </c>
      <c r="Q57" s="51">
        <v>49</v>
      </c>
      <c r="R57" s="51">
        <v>0</v>
      </c>
      <c r="S57" s="51">
        <v>49</v>
      </c>
      <c r="T57" s="51">
        <v>0</v>
      </c>
      <c r="U57" s="51">
        <v>49</v>
      </c>
      <c r="V57" s="51">
        <v>0</v>
      </c>
      <c r="W57" s="51">
        <v>49</v>
      </c>
      <c r="X57" s="12" t="s">
        <v>14</v>
      </c>
      <c r="Y57" s="16">
        <v>44679</v>
      </c>
      <c r="Z57" s="18" t="s">
        <v>84</v>
      </c>
    </row>
    <row r="58" spans="1:26" ht="46.8">
      <c r="A58" s="14" t="s">
        <v>145</v>
      </c>
      <c r="B58" s="19" t="s">
        <v>146</v>
      </c>
      <c r="C58" s="67"/>
      <c r="D58" s="73"/>
      <c r="E58" s="49"/>
      <c r="F58" s="72"/>
      <c r="G58" s="72"/>
      <c r="H58" s="50"/>
      <c r="I58" s="51"/>
      <c r="J58" s="51"/>
      <c r="K58" s="51"/>
      <c r="L58" s="51"/>
      <c r="M58" s="51"/>
      <c r="N58" s="54">
        <v>186</v>
      </c>
      <c r="O58" s="54">
        <v>186</v>
      </c>
      <c r="P58" s="51">
        <v>0</v>
      </c>
      <c r="Q58" s="51">
        <v>186</v>
      </c>
      <c r="R58" s="54">
        <f>9</f>
        <v>9</v>
      </c>
      <c r="S58" s="54">
        <v>195</v>
      </c>
      <c r="T58" s="51">
        <v>0</v>
      </c>
      <c r="U58" s="51">
        <v>195</v>
      </c>
      <c r="V58" s="51">
        <v>0</v>
      </c>
      <c r="W58" s="51">
        <v>195</v>
      </c>
      <c r="X58" s="12" t="s">
        <v>14</v>
      </c>
      <c r="Y58" s="16">
        <v>44917</v>
      </c>
      <c r="Z58" s="18" t="s">
        <v>84</v>
      </c>
    </row>
    <row r="59" spans="1:26" ht="62.4">
      <c r="A59" s="14" t="s">
        <v>87</v>
      </c>
      <c r="B59" s="17" t="s">
        <v>88</v>
      </c>
      <c r="C59" s="60">
        <v>318.10000000000002</v>
      </c>
      <c r="D59" s="74">
        <v>-318.10000000000002</v>
      </c>
      <c r="E59" s="49">
        <v>0</v>
      </c>
      <c r="F59" s="53">
        <v>0</v>
      </c>
      <c r="G59" s="53">
        <v>0</v>
      </c>
      <c r="H59" s="50">
        <v>0</v>
      </c>
      <c r="I59" s="51">
        <f t="shared" si="2"/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12" t="s">
        <v>14</v>
      </c>
      <c r="Y59" s="16">
        <v>44791</v>
      </c>
      <c r="Z59" s="18" t="s">
        <v>89</v>
      </c>
    </row>
    <row r="60" spans="1:26" ht="78">
      <c r="A60" s="14" t="s">
        <v>90</v>
      </c>
      <c r="B60" s="17" t="s">
        <v>91</v>
      </c>
      <c r="C60" s="60">
        <v>211.60599999999999</v>
      </c>
      <c r="D60" s="52">
        <v>0</v>
      </c>
      <c r="E60" s="53">
        <v>211.60599999999999</v>
      </c>
      <c r="F60" s="53">
        <v>0</v>
      </c>
      <c r="G60" s="53">
        <v>211.60599999999999</v>
      </c>
      <c r="H60" s="50">
        <v>0</v>
      </c>
      <c r="I60" s="51">
        <f t="shared" si="2"/>
        <v>211.60599999999999</v>
      </c>
      <c r="J60" s="51">
        <v>0</v>
      </c>
      <c r="K60" s="51">
        <v>211.60599999999999</v>
      </c>
      <c r="L60" s="51">
        <v>0</v>
      </c>
      <c r="M60" s="51">
        <v>211.60599999999999</v>
      </c>
      <c r="N60" s="51">
        <v>0</v>
      </c>
      <c r="O60" s="51">
        <v>211.60599999999999</v>
      </c>
      <c r="P60" s="51">
        <v>0</v>
      </c>
      <c r="Q60" s="51">
        <v>211.60599999999999</v>
      </c>
      <c r="R60" s="51">
        <v>0</v>
      </c>
      <c r="S60" s="51">
        <v>211.60599999999999</v>
      </c>
      <c r="T60" s="51">
        <v>0</v>
      </c>
      <c r="U60" s="51">
        <v>211.60599999999999</v>
      </c>
      <c r="V60" s="51">
        <v>0</v>
      </c>
      <c r="W60" s="51">
        <v>211.60599999999999</v>
      </c>
      <c r="X60" s="12" t="s">
        <v>14</v>
      </c>
      <c r="Y60" s="16">
        <v>44644</v>
      </c>
      <c r="Z60" s="18" t="s">
        <v>84</v>
      </c>
    </row>
    <row r="61" spans="1:26" ht="46.8">
      <c r="A61" s="14" t="s">
        <v>92</v>
      </c>
      <c r="B61" s="17" t="s">
        <v>93</v>
      </c>
      <c r="C61" s="60">
        <v>523.82600000000002</v>
      </c>
      <c r="D61" s="52">
        <v>0</v>
      </c>
      <c r="E61" s="53">
        <v>523.82600000000002</v>
      </c>
      <c r="F61" s="53">
        <v>0</v>
      </c>
      <c r="G61" s="53">
        <v>523.82600000000002</v>
      </c>
      <c r="H61" s="50">
        <v>0</v>
      </c>
      <c r="I61" s="51">
        <f t="shared" si="2"/>
        <v>523.82600000000002</v>
      </c>
      <c r="J61" s="51">
        <v>0</v>
      </c>
      <c r="K61" s="51">
        <v>523.82600000000002</v>
      </c>
      <c r="L61" s="51">
        <v>0</v>
      </c>
      <c r="M61" s="51">
        <v>523.82600000000002</v>
      </c>
      <c r="N61" s="51">
        <v>0</v>
      </c>
      <c r="O61" s="51">
        <v>523.82600000000002</v>
      </c>
      <c r="P61" s="51">
        <v>0</v>
      </c>
      <c r="Q61" s="51">
        <v>523.82600000000002</v>
      </c>
      <c r="R61" s="51">
        <v>0</v>
      </c>
      <c r="S61" s="51">
        <v>523.82600000000002</v>
      </c>
      <c r="T61" s="51">
        <v>0</v>
      </c>
      <c r="U61" s="51">
        <v>523.82600000000002</v>
      </c>
      <c r="V61" s="51">
        <v>0</v>
      </c>
      <c r="W61" s="51">
        <v>523.82600000000002</v>
      </c>
      <c r="X61" s="12" t="s">
        <v>14</v>
      </c>
      <c r="Y61" s="16">
        <v>44672</v>
      </c>
      <c r="Z61" s="18" t="s">
        <v>84</v>
      </c>
    </row>
    <row r="62" spans="1:26" ht="15.6">
      <c r="A62" s="10" t="s">
        <v>94</v>
      </c>
      <c r="B62" s="20" t="s">
        <v>95</v>
      </c>
      <c r="C62" s="69">
        <v>459.22800000000001</v>
      </c>
      <c r="D62" s="47">
        <v>0</v>
      </c>
      <c r="E62" s="53">
        <f>E63+E64+E65+E66+E67</f>
        <v>459.22800000000001</v>
      </c>
      <c r="F62" s="49">
        <v>-459.22800000000001</v>
      </c>
      <c r="G62" s="49">
        <v>0</v>
      </c>
      <c r="H62" s="50">
        <v>0</v>
      </c>
      <c r="I62" s="51">
        <f t="shared" si="2"/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22"/>
      <c r="Y62" s="21"/>
      <c r="Z62" s="9"/>
    </row>
    <row r="63" spans="1:26" ht="31.2">
      <c r="A63" s="14" t="s">
        <v>96</v>
      </c>
      <c r="B63" s="17" t="s">
        <v>97</v>
      </c>
      <c r="C63" s="60">
        <v>100</v>
      </c>
      <c r="D63" s="52">
        <v>0</v>
      </c>
      <c r="E63" s="53">
        <v>100</v>
      </c>
      <c r="F63" s="49">
        <v>-100</v>
      </c>
      <c r="G63" s="49">
        <v>0</v>
      </c>
      <c r="H63" s="50">
        <v>0</v>
      </c>
      <c r="I63" s="51">
        <f t="shared" si="2"/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12" t="s">
        <v>14</v>
      </c>
      <c r="Y63" s="16">
        <v>44693</v>
      </c>
      <c r="Z63" s="18" t="s">
        <v>98</v>
      </c>
    </row>
    <row r="64" spans="1:26" ht="46.8">
      <c r="A64" s="14" t="s">
        <v>99</v>
      </c>
      <c r="B64" s="17" t="s">
        <v>100</v>
      </c>
      <c r="C64" s="60">
        <v>99.16</v>
      </c>
      <c r="D64" s="52">
        <v>0</v>
      </c>
      <c r="E64" s="53">
        <v>99.16</v>
      </c>
      <c r="F64" s="49">
        <v>-99.16</v>
      </c>
      <c r="G64" s="49">
        <v>0</v>
      </c>
      <c r="H64" s="50">
        <v>0</v>
      </c>
      <c r="I64" s="51">
        <f t="shared" si="2"/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12" t="s">
        <v>14</v>
      </c>
      <c r="Y64" s="16">
        <v>44693</v>
      </c>
      <c r="Z64" s="18" t="s">
        <v>84</v>
      </c>
    </row>
    <row r="65" spans="1:26" ht="46.8">
      <c r="A65" s="23" t="s">
        <v>101</v>
      </c>
      <c r="B65" s="24" t="s">
        <v>102</v>
      </c>
      <c r="C65" s="75">
        <v>99.468000000000004</v>
      </c>
      <c r="D65" s="76">
        <v>0</v>
      </c>
      <c r="E65" s="53">
        <v>99.468000000000004</v>
      </c>
      <c r="F65" s="49">
        <v>-99.468000000000004</v>
      </c>
      <c r="G65" s="49">
        <v>0</v>
      </c>
      <c r="H65" s="50">
        <v>0</v>
      </c>
      <c r="I65" s="51">
        <f t="shared" si="2"/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12" t="s">
        <v>14</v>
      </c>
      <c r="Y65" s="16">
        <v>44693</v>
      </c>
      <c r="Z65" s="18" t="s">
        <v>84</v>
      </c>
    </row>
    <row r="66" spans="1:26" ht="31.2">
      <c r="A66" s="14" t="s">
        <v>103</v>
      </c>
      <c r="B66" s="17" t="s">
        <v>104</v>
      </c>
      <c r="C66" s="77">
        <v>100</v>
      </c>
      <c r="D66" s="52">
        <v>0</v>
      </c>
      <c r="E66" s="78">
        <v>100</v>
      </c>
      <c r="F66" s="79">
        <v>-100</v>
      </c>
      <c r="G66" s="79">
        <v>0</v>
      </c>
      <c r="H66" s="50">
        <v>0</v>
      </c>
      <c r="I66" s="51">
        <f t="shared" si="2"/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12" t="s">
        <v>14</v>
      </c>
      <c r="Y66" s="16">
        <v>44693</v>
      </c>
      <c r="Z66" s="18" t="s">
        <v>84</v>
      </c>
    </row>
    <row r="67" spans="1:26" ht="46.8">
      <c r="A67" s="25" t="s">
        <v>105</v>
      </c>
      <c r="B67" s="26" t="s">
        <v>106</v>
      </c>
      <c r="C67" s="80">
        <v>60.6</v>
      </c>
      <c r="D67" s="51">
        <v>0</v>
      </c>
      <c r="E67" s="81">
        <v>60.6</v>
      </c>
      <c r="F67" s="82">
        <v>-60.6</v>
      </c>
      <c r="G67" s="82">
        <v>0</v>
      </c>
      <c r="H67" s="50">
        <v>0</v>
      </c>
      <c r="I67" s="51">
        <f t="shared" si="2"/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27" t="s">
        <v>14</v>
      </c>
      <c r="Y67" s="28">
        <v>44693</v>
      </c>
      <c r="Z67" s="5" t="s">
        <v>84</v>
      </c>
    </row>
    <row r="68" spans="1:26" ht="46.8">
      <c r="A68" s="14" t="s">
        <v>128</v>
      </c>
      <c r="B68" s="19" t="s">
        <v>129</v>
      </c>
      <c r="C68" s="83"/>
      <c r="D68" s="84"/>
      <c r="E68" s="49">
        <f>E69+E70</f>
        <v>210</v>
      </c>
      <c r="F68" s="53">
        <v>0</v>
      </c>
      <c r="G68" s="53">
        <v>210</v>
      </c>
      <c r="H68" s="50">
        <v>0</v>
      </c>
      <c r="I68" s="51">
        <f t="shared" si="2"/>
        <v>210</v>
      </c>
      <c r="J68" s="51">
        <v>0</v>
      </c>
      <c r="K68" s="51">
        <v>210</v>
      </c>
      <c r="L68" s="51">
        <v>0</v>
      </c>
      <c r="M68" s="51">
        <v>210</v>
      </c>
      <c r="N68" s="51">
        <v>0</v>
      </c>
      <c r="O68" s="51">
        <v>210</v>
      </c>
      <c r="P68" s="51">
        <v>0</v>
      </c>
      <c r="Q68" s="51">
        <v>210</v>
      </c>
      <c r="R68" s="51">
        <v>0</v>
      </c>
      <c r="S68" s="51">
        <v>210</v>
      </c>
      <c r="T68" s="51">
        <v>0</v>
      </c>
      <c r="U68" s="51">
        <v>210</v>
      </c>
      <c r="V68" s="51">
        <v>0</v>
      </c>
      <c r="W68" s="51">
        <v>210</v>
      </c>
      <c r="X68" s="103"/>
      <c r="Y68" s="104"/>
      <c r="Z68" s="103"/>
    </row>
    <row r="69" spans="1:26" ht="156">
      <c r="A69" s="14" t="s">
        <v>130</v>
      </c>
      <c r="B69" s="17" t="s">
        <v>131</v>
      </c>
      <c r="C69" s="105"/>
      <c r="D69" s="85"/>
      <c r="E69" s="49">
        <v>80</v>
      </c>
      <c r="F69" s="53">
        <v>0</v>
      </c>
      <c r="G69" s="53">
        <v>80</v>
      </c>
      <c r="H69" s="50">
        <v>0</v>
      </c>
      <c r="I69" s="51">
        <f t="shared" si="2"/>
        <v>80</v>
      </c>
      <c r="J69" s="117">
        <v>0</v>
      </c>
      <c r="K69" s="117">
        <v>80</v>
      </c>
      <c r="L69" s="117">
        <v>0</v>
      </c>
      <c r="M69" s="117">
        <v>80</v>
      </c>
      <c r="N69" s="117">
        <v>0</v>
      </c>
      <c r="O69" s="117">
        <v>80</v>
      </c>
      <c r="P69" s="117">
        <v>0</v>
      </c>
      <c r="Q69" s="117">
        <v>80</v>
      </c>
      <c r="R69" s="117">
        <v>0</v>
      </c>
      <c r="S69" s="117">
        <v>80</v>
      </c>
      <c r="T69" s="117">
        <v>0</v>
      </c>
      <c r="U69" s="117">
        <v>80</v>
      </c>
      <c r="V69" s="117">
        <v>0</v>
      </c>
      <c r="W69" s="117">
        <v>80</v>
      </c>
      <c r="X69" s="29" t="s">
        <v>14</v>
      </c>
      <c r="Y69" s="16">
        <v>44650</v>
      </c>
      <c r="Z69" s="12" t="s">
        <v>124</v>
      </c>
    </row>
    <row r="70" spans="1:26" ht="93.6">
      <c r="A70" s="14" t="s">
        <v>132</v>
      </c>
      <c r="B70" s="30" t="s">
        <v>133</v>
      </c>
      <c r="C70" s="107"/>
      <c r="D70" s="86"/>
      <c r="E70" s="49">
        <v>130</v>
      </c>
      <c r="F70" s="87">
        <v>0</v>
      </c>
      <c r="G70" s="87">
        <v>130</v>
      </c>
      <c r="H70" s="50">
        <v>0</v>
      </c>
      <c r="I70" s="116">
        <f t="shared" si="2"/>
        <v>130</v>
      </c>
      <c r="J70" s="118">
        <v>0</v>
      </c>
      <c r="K70" s="118">
        <v>130</v>
      </c>
      <c r="L70" s="118">
        <v>0</v>
      </c>
      <c r="M70" s="118">
        <v>130</v>
      </c>
      <c r="N70" s="118">
        <v>0</v>
      </c>
      <c r="O70" s="118">
        <v>130</v>
      </c>
      <c r="P70" s="118">
        <v>0</v>
      </c>
      <c r="Q70" s="118">
        <v>130</v>
      </c>
      <c r="R70" s="118">
        <v>0</v>
      </c>
      <c r="S70" s="118">
        <v>130</v>
      </c>
      <c r="T70" s="118">
        <v>0</v>
      </c>
      <c r="U70" s="118">
        <v>130</v>
      </c>
      <c r="V70" s="118">
        <v>0</v>
      </c>
      <c r="W70" s="118">
        <v>130</v>
      </c>
      <c r="X70" s="31" t="s">
        <v>14</v>
      </c>
      <c r="Y70" s="16">
        <v>44650</v>
      </c>
      <c r="Z70" s="32" t="s">
        <v>124</v>
      </c>
    </row>
    <row r="71" spans="1:26" ht="46.8">
      <c r="A71" s="14" t="s">
        <v>134</v>
      </c>
      <c r="B71" s="19" t="s">
        <v>135</v>
      </c>
      <c r="C71" s="106"/>
      <c r="D71" s="88"/>
      <c r="E71" s="49">
        <f>E72+E73</f>
        <v>693</v>
      </c>
      <c r="F71" s="53">
        <v>0</v>
      </c>
      <c r="G71" s="53">
        <v>693</v>
      </c>
      <c r="H71" s="50">
        <v>-693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103"/>
      <c r="Y71" s="104"/>
      <c r="Z71" s="103"/>
    </row>
    <row r="72" spans="1:26" ht="78">
      <c r="A72" s="14" t="s">
        <v>136</v>
      </c>
      <c r="B72" s="17" t="s">
        <v>137</v>
      </c>
      <c r="C72" s="85"/>
      <c r="D72" s="85"/>
      <c r="E72" s="49">
        <v>375</v>
      </c>
      <c r="F72" s="53">
        <v>0</v>
      </c>
      <c r="G72" s="53">
        <v>375</v>
      </c>
      <c r="H72" s="64">
        <v>-375</v>
      </c>
      <c r="I72" s="54">
        <f>G72+H72</f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17" t="s">
        <v>138</v>
      </c>
      <c r="Y72" s="16">
        <v>44650</v>
      </c>
      <c r="Z72" s="18" t="s">
        <v>84</v>
      </c>
    </row>
    <row r="73" spans="1:26" ht="78">
      <c r="A73" s="14" t="s">
        <v>139</v>
      </c>
      <c r="B73" s="17" t="s">
        <v>140</v>
      </c>
      <c r="C73" s="85"/>
      <c r="D73" s="85"/>
      <c r="E73" s="49">
        <v>318</v>
      </c>
      <c r="F73" s="89">
        <v>0</v>
      </c>
      <c r="G73" s="53">
        <v>318</v>
      </c>
      <c r="H73" s="64">
        <v>-318</v>
      </c>
      <c r="I73" s="54">
        <f>G73+H73</f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17" t="s">
        <v>138</v>
      </c>
      <c r="Y73" s="16">
        <v>44650</v>
      </c>
      <c r="Z73" s="18" t="s">
        <v>84</v>
      </c>
    </row>
    <row r="74" spans="1:26" ht="62.4">
      <c r="A74" s="25" t="s">
        <v>141</v>
      </c>
      <c r="B74" s="33" t="s">
        <v>142</v>
      </c>
      <c r="C74" s="90"/>
      <c r="D74" s="90"/>
      <c r="E74" s="91">
        <v>453.22500000000002</v>
      </c>
      <c r="F74" s="92">
        <v>0</v>
      </c>
      <c r="G74" s="92">
        <v>453.22500000000002</v>
      </c>
      <c r="H74" s="50">
        <v>0</v>
      </c>
      <c r="I74" s="51">
        <f>G74</f>
        <v>453.22500000000002</v>
      </c>
      <c r="J74" s="51">
        <v>0</v>
      </c>
      <c r="K74" s="51">
        <v>453.22500000000002</v>
      </c>
      <c r="L74" s="51">
        <v>0</v>
      </c>
      <c r="M74" s="51">
        <v>453.22500000000002</v>
      </c>
      <c r="N74" s="51">
        <v>0</v>
      </c>
      <c r="O74" s="51">
        <v>453.22500000000002</v>
      </c>
      <c r="P74" s="51">
        <v>0</v>
      </c>
      <c r="Q74" s="51">
        <v>453.22500000000002</v>
      </c>
      <c r="R74" s="51">
        <v>0</v>
      </c>
      <c r="S74" s="51">
        <v>453.22500000000002</v>
      </c>
      <c r="T74" s="51">
        <v>0</v>
      </c>
      <c r="U74" s="51">
        <v>453.22500000000002</v>
      </c>
      <c r="V74" s="51">
        <v>0</v>
      </c>
      <c r="W74" s="51">
        <v>453.22500000000002</v>
      </c>
      <c r="X74" s="27" t="s">
        <v>14</v>
      </c>
      <c r="Y74" s="28">
        <v>44805</v>
      </c>
      <c r="Z74" s="5" t="s">
        <v>84</v>
      </c>
    </row>
    <row r="75" spans="1:26" ht="62.4">
      <c r="A75" s="25" t="s">
        <v>151</v>
      </c>
      <c r="B75" s="33" t="s">
        <v>152</v>
      </c>
      <c r="C75" s="90"/>
      <c r="D75" s="90"/>
      <c r="E75" s="91"/>
      <c r="F75" s="92"/>
      <c r="G75" s="92"/>
      <c r="H75" s="50"/>
      <c r="I75" s="51"/>
      <c r="J75" s="51"/>
      <c r="K75" s="51"/>
      <c r="L75" s="51"/>
      <c r="M75" s="51"/>
      <c r="N75" s="51"/>
      <c r="O75" s="51"/>
      <c r="P75" s="54">
        <v>100</v>
      </c>
      <c r="Q75" s="54">
        <v>100</v>
      </c>
      <c r="R75" s="51">
        <v>0</v>
      </c>
      <c r="S75" s="51">
        <v>100</v>
      </c>
      <c r="T75" s="51">
        <v>0</v>
      </c>
      <c r="U75" s="51">
        <v>100</v>
      </c>
      <c r="V75" s="51">
        <v>0</v>
      </c>
      <c r="W75" s="51">
        <v>100</v>
      </c>
      <c r="X75" s="27" t="s">
        <v>14</v>
      </c>
      <c r="Y75" s="28">
        <v>44895</v>
      </c>
      <c r="Z75" s="5" t="s">
        <v>155</v>
      </c>
    </row>
    <row r="76" spans="1:26" ht="15.6">
      <c r="A76" s="10"/>
      <c r="B76" s="20" t="s">
        <v>107</v>
      </c>
      <c r="C76" s="69">
        <v>3562.76</v>
      </c>
      <c r="D76" s="70"/>
      <c r="E76" s="49">
        <v>4649.8850000000002</v>
      </c>
      <c r="F76" s="48"/>
      <c r="G76" s="49">
        <v>4190.6570000000002</v>
      </c>
      <c r="H76" s="93"/>
      <c r="I76" s="54">
        <v>3497.6570000000002</v>
      </c>
      <c r="J76" s="55"/>
      <c r="K76" s="54">
        <v>2747.6570000000002</v>
      </c>
      <c r="L76" s="55"/>
      <c r="M76" s="110">
        <v>2747.6570000000002</v>
      </c>
      <c r="N76" s="51"/>
      <c r="O76" s="54">
        <v>2933.6570000000002</v>
      </c>
      <c r="P76" s="54"/>
      <c r="Q76" s="54">
        <v>3033.6570000000002</v>
      </c>
      <c r="R76" s="54">
        <v>9</v>
      </c>
      <c r="S76" s="54">
        <v>3042.6570000000002</v>
      </c>
      <c r="T76" s="55"/>
      <c r="U76" s="110">
        <v>3042.6570000000002</v>
      </c>
      <c r="V76" s="51"/>
      <c r="W76" s="110">
        <v>3042.6570000000002</v>
      </c>
      <c r="X76" s="13"/>
      <c r="Y76" s="13"/>
      <c r="Z76" s="13"/>
    </row>
    <row r="77" spans="1:26" ht="15.6">
      <c r="A77" s="10"/>
      <c r="B77" s="20" t="s">
        <v>143</v>
      </c>
      <c r="C77" s="71"/>
      <c r="D77" s="71"/>
      <c r="E77" s="49" t="e">
        <f>E76-#REF!</f>
        <v>#REF!</v>
      </c>
      <c r="F77" s="94"/>
      <c r="G77" s="49">
        <v>-459.22800000000001</v>
      </c>
      <c r="H77" s="95"/>
      <c r="I77" s="54">
        <v>-693</v>
      </c>
      <c r="J77" s="55"/>
      <c r="K77" s="54">
        <v>-750</v>
      </c>
      <c r="L77" s="55"/>
      <c r="M77" s="51">
        <v>0</v>
      </c>
      <c r="N77" s="54">
        <v>186</v>
      </c>
      <c r="O77" s="51"/>
      <c r="P77" s="54">
        <v>100</v>
      </c>
      <c r="Q77" s="54"/>
      <c r="R77" s="54"/>
      <c r="S77" s="54"/>
      <c r="T77" s="55"/>
      <c r="U77" s="55"/>
      <c r="V77" s="55"/>
      <c r="W77" s="55"/>
      <c r="X77" s="13"/>
      <c r="Y77" s="13"/>
      <c r="Z77" s="13"/>
    </row>
    <row r="78" spans="1:26" ht="15.6">
      <c r="A78" s="14"/>
      <c r="B78" s="20" t="s">
        <v>108</v>
      </c>
      <c r="C78" s="70">
        <v>22105.914000000001</v>
      </c>
      <c r="D78" s="70"/>
      <c r="E78" s="49">
        <f>E26+E50+E76</f>
        <v>21877.571580000003</v>
      </c>
      <c r="F78" s="48"/>
      <c r="G78" s="49">
        <v>18336.444</v>
      </c>
      <c r="H78" s="95"/>
      <c r="I78" s="54">
        <v>17643.444</v>
      </c>
      <c r="J78" s="55"/>
      <c r="K78" s="54">
        <v>15657.444</v>
      </c>
      <c r="L78" s="55"/>
      <c r="M78" s="54">
        <v>14057.444</v>
      </c>
      <c r="N78" s="54"/>
      <c r="O78" s="54">
        <v>14243.444</v>
      </c>
      <c r="P78" s="54"/>
      <c r="Q78" s="54">
        <v>15843.444</v>
      </c>
      <c r="R78" s="54"/>
      <c r="S78" s="54">
        <v>14661.896000000001</v>
      </c>
      <c r="T78" s="54"/>
      <c r="U78" s="54">
        <v>15031.896000000001</v>
      </c>
      <c r="V78" s="54"/>
      <c r="W78" s="55">
        <v>10926.056</v>
      </c>
      <c r="X78" s="13"/>
      <c r="Y78" s="13"/>
      <c r="Z78" s="13"/>
    </row>
    <row r="79" spans="1:26" ht="15.6">
      <c r="A79" s="14"/>
      <c r="B79" s="20" t="s">
        <v>144</v>
      </c>
      <c r="C79" s="71"/>
      <c r="D79" s="71"/>
      <c r="E79" s="49" t="e">
        <f>E78-#REF!</f>
        <v>#REF!</v>
      </c>
      <c r="F79" s="94"/>
      <c r="G79" s="49">
        <v>-3541.1280000000002</v>
      </c>
      <c r="H79" s="95"/>
      <c r="I79" s="54">
        <v>-693</v>
      </c>
      <c r="J79" s="55"/>
      <c r="K79" s="54">
        <v>-1986</v>
      </c>
      <c r="L79" s="54">
        <v>-1600</v>
      </c>
      <c r="M79" s="55"/>
      <c r="N79" s="54">
        <v>186</v>
      </c>
      <c r="O79" s="54"/>
      <c r="P79" s="54">
        <v>1600</v>
      </c>
      <c r="Q79" s="54"/>
      <c r="R79" s="54">
        <v>-1181.548</v>
      </c>
      <c r="S79" s="54"/>
      <c r="T79" s="54">
        <v>370</v>
      </c>
      <c r="U79" s="54"/>
      <c r="V79" s="55">
        <v>-4105.84</v>
      </c>
      <c r="W79" s="54"/>
      <c r="X79" s="13"/>
      <c r="Y79" s="13"/>
      <c r="Z79" s="13"/>
    </row>
    <row r="80" spans="1:26" ht="15.6">
      <c r="A80" s="3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6">
      <c r="A81" s="34"/>
      <c r="B81" s="123" t="s">
        <v>153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</row>
  </sheetData>
  <mergeCells count="12">
    <mergeCell ref="Z6:Z8"/>
    <mergeCell ref="B81:Z81"/>
    <mergeCell ref="S1:T1"/>
    <mergeCell ref="U1:X1"/>
    <mergeCell ref="S2:T2"/>
    <mergeCell ref="B3:X3"/>
    <mergeCell ref="A4:X4"/>
    <mergeCell ref="A6:A8"/>
    <mergeCell ref="B6:B8"/>
    <mergeCell ref="E6:E8"/>
    <mergeCell ref="X6:X8"/>
    <mergeCell ref="Y6:Y8"/>
  </mergeCells>
  <phoneticPr fontId="0" type="noConversion"/>
  <pageMargins left="0.2" right="0.19" top="0.21" bottom="0.75" header="0.16" footer="0.3"/>
  <pageSetup paperSize="9" scale="4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</cp:lastModifiedBy>
  <cp:lastPrinted>2022-10-20T12:21:37Z</cp:lastPrinted>
  <dcterms:created xsi:type="dcterms:W3CDTF">2021-11-10T12:11:01Z</dcterms:created>
  <dcterms:modified xsi:type="dcterms:W3CDTF">2022-10-25T11:30:04Z</dcterms:modified>
</cp:coreProperties>
</file>