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6.11.24\"/>
    </mc:Choice>
  </mc:AlternateContent>
  <bookViews>
    <workbookView xWindow="0" yWindow="0" windowWidth="20490" windowHeight="7650" activeTab="5"/>
  </bookViews>
  <sheets>
    <sheet name="додаток_1" sheetId="17" r:id="rId1"/>
    <sheet name="додаток_2" sheetId="19" r:id="rId2"/>
    <sheet name="додаток_3" sheetId="2" r:id="rId3"/>
    <sheet name="додаток_4" sheetId="20" r:id="rId4"/>
    <sheet name="додаток_5" sheetId="4" state="hidden" r:id="rId5"/>
    <sheet name="додаток 5" sheetId="18" r:id="rId6"/>
    <sheet name="Лист1" sheetId="21" state="hidden" r:id="rId7"/>
  </sheets>
  <definedNames>
    <definedName name="_xlnm.Print_Area" localSheetId="2">додаток_3!$A$1:$P$119</definedName>
  </definedNames>
  <calcPr calcId="162913"/>
</workbook>
</file>

<file path=xl/calcChain.xml><?xml version="1.0" encoding="utf-8"?>
<calcChain xmlns="http://schemas.openxmlformats.org/spreadsheetml/2006/main">
  <c r="E30" i="2" l="1"/>
  <c r="K64" i="18" l="1"/>
  <c r="O63" i="2" l="1"/>
  <c r="O78" i="2"/>
  <c r="J68" i="18" l="1"/>
  <c r="K68" i="18"/>
  <c r="K63" i="2"/>
  <c r="E61" i="2"/>
  <c r="E93" i="2"/>
  <c r="E92" i="2"/>
  <c r="F92" i="2"/>
  <c r="H69" i="2"/>
  <c r="F70" i="2"/>
  <c r="I65" i="18"/>
  <c r="F63" i="2"/>
  <c r="H63" i="2"/>
  <c r="G63" i="2"/>
  <c r="I61" i="18"/>
  <c r="F62" i="2"/>
  <c r="H62" i="2"/>
  <c r="G62" i="2"/>
  <c r="F34" i="2"/>
  <c r="E25" i="2"/>
  <c r="E33" i="20"/>
  <c r="E23" i="20"/>
  <c r="F29" i="19" l="1"/>
  <c r="E29" i="19"/>
  <c r="G22" i="19"/>
  <c r="G29" i="19" s="1"/>
  <c r="J82" i="2"/>
  <c r="F80" i="2"/>
  <c r="J80" i="2"/>
  <c r="O80" i="2"/>
  <c r="L80" i="2"/>
  <c r="E98" i="2" l="1"/>
  <c r="J64" i="18"/>
  <c r="F64" i="2"/>
  <c r="G64" i="2"/>
  <c r="E65" i="2"/>
  <c r="K77" i="18"/>
  <c r="J77" i="18" s="1"/>
  <c r="F69" i="2"/>
  <c r="G69" i="2"/>
  <c r="I20" i="18"/>
  <c r="E67" i="2" l="1"/>
  <c r="K80" i="2" l="1"/>
  <c r="B31" i="20"/>
  <c r="A31" i="20"/>
  <c r="E47" i="2"/>
  <c r="E26" i="2"/>
  <c r="E24" i="2"/>
  <c r="F107" i="17"/>
  <c r="D112" i="17"/>
  <c r="E46" i="20" s="1"/>
  <c r="D111" i="17"/>
  <c r="E109" i="2" l="1"/>
  <c r="O74" i="2"/>
  <c r="E49" i="2" l="1"/>
  <c r="F92" i="17" l="1"/>
  <c r="D92" i="17" s="1"/>
  <c r="G88" i="17"/>
  <c r="F88" i="17" l="1"/>
  <c r="J76" i="18"/>
  <c r="H76" i="18"/>
  <c r="H74" i="18"/>
  <c r="H73" i="18"/>
  <c r="E91" i="2"/>
  <c r="O77" i="2"/>
  <c r="K78" i="2"/>
  <c r="J78" i="2" s="1"/>
  <c r="K79" i="2"/>
  <c r="J79" i="2" s="1"/>
  <c r="K76" i="2"/>
  <c r="J76" i="2" s="1"/>
  <c r="K75" i="2"/>
  <c r="J75" i="2" s="1"/>
  <c r="P75" i="2" s="1"/>
  <c r="E70" i="2"/>
  <c r="E22" i="2"/>
  <c r="E64" i="20"/>
  <c r="B19" i="20"/>
  <c r="A19" i="20"/>
  <c r="E98" i="17"/>
  <c r="D99" i="17"/>
  <c r="E19" i="20" s="1"/>
  <c r="B26" i="20"/>
  <c r="A26" i="20"/>
  <c r="P78" i="2" l="1"/>
  <c r="K75" i="18"/>
  <c r="J75" i="18" s="1"/>
  <c r="H75" i="18" s="1"/>
  <c r="K77" i="2"/>
  <c r="J77" i="2"/>
  <c r="P77" i="2" s="1"/>
  <c r="P79" i="2"/>
  <c r="K74" i="2"/>
  <c r="J74" i="2"/>
  <c r="P76" i="2"/>
  <c r="E48" i="2"/>
  <c r="E17" i="2"/>
  <c r="P24" i="2"/>
  <c r="E107" i="17"/>
  <c r="D108" i="17"/>
  <c r="E31" i="20" s="1"/>
  <c r="B20" i="20"/>
  <c r="A20" i="20"/>
  <c r="E97" i="17" l="1"/>
  <c r="F94" i="17"/>
  <c r="H61" i="18" l="1"/>
  <c r="F28" i="19"/>
  <c r="G28" i="19" s="1"/>
  <c r="F27" i="19"/>
  <c r="G27" i="19" s="1"/>
  <c r="G21" i="19"/>
  <c r="G20" i="19"/>
  <c r="E66" i="2" l="1"/>
  <c r="E63" i="2"/>
  <c r="E62" i="2"/>
  <c r="E97" i="2"/>
  <c r="E84" i="20" l="1"/>
  <c r="O58" i="2" s="1"/>
  <c r="K58" i="2" s="1"/>
  <c r="J58" i="2" s="1"/>
  <c r="K57" i="18" s="1"/>
  <c r="J57" i="18" s="1"/>
  <c r="K87" i="2"/>
  <c r="J87" i="2" s="1"/>
  <c r="E35" i="2"/>
  <c r="I34" i="18" s="1"/>
  <c r="H34" i="18" s="1"/>
  <c r="E29" i="2"/>
  <c r="P29" i="2" s="1"/>
  <c r="D110" i="17"/>
  <c r="E57" i="2"/>
  <c r="E52" i="2"/>
  <c r="I52" i="18" s="1"/>
  <c r="E88" i="17"/>
  <c r="B24" i="20"/>
  <c r="A24" i="20"/>
  <c r="D109" i="17"/>
  <c r="E24" i="20" s="1"/>
  <c r="H84" i="18"/>
  <c r="H77" i="18"/>
  <c r="N60" i="2"/>
  <c r="N59" i="2" s="1"/>
  <c r="M60" i="2"/>
  <c r="M59" i="2" s="1"/>
  <c r="E43" i="2"/>
  <c r="E37" i="2"/>
  <c r="P37" i="2" s="1"/>
  <c r="E34" i="2"/>
  <c r="I33" i="18" s="1"/>
  <c r="E32" i="2"/>
  <c r="I31" i="18" s="1"/>
  <c r="H31" i="18" s="1"/>
  <c r="G107" i="17"/>
  <c r="G97" i="17" s="1"/>
  <c r="G96" i="17" s="1"/>
  <c r="D91" i="17"/>
  <c r="E16" i="17"/>
  <c r="D16" i="17" s="1"/>
  <c r="D21" i="17"/>
  <c r="P67" i="2"/>
  <c r="E73" i="2"/>
  <c r="E72" i="2" s="1"/>
  <c r="P9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J43" i="2"/>
  <c r="J43" i="18" s="1"/>
  <c r="K43" i="18" s="1"/>
  <c r="P44" i="2"/>
  <c r="P45" i="2"/>
  <c r="P47" i="2"/>
  <c r="K48" i="2"/>
  <c r="J48" i="2" s="1"/>
  <c r="P48" i="2" s="1"/>
  <c r="K49" i="2"/>
  <c r="J49" i="2" s="1"/>
  <c r="P49" i="2" s="1"/>
  <c r="D2" i="19"/>
  <c r="J80" i="18"/>
  <c r="H80" i="18" s="1"/>
  <c r="O85" i="2" s="1"/>
  <c r="K85" i="2" s="1"/>
  <c r="I69" i="4"/>
  <c r="O101" i="2" s="1"/>
  <c r="K101" i="2" s="1"/>
  <c r="J101" i="2" s="1"/>
  <c r="P101" i="2" s="1"/>
  <c r="J93" i="18"/>
  <c r="H93" i="18" s="1"/>
  <c r="E69" i="2"/>
  <c r="P71" i="2"/>
  <c r="K92" i="2"/>
  <c r="J92" i="2" s="1"/>
  <c r="I30" i="4"/>
  <c r="L60" i="2"/>
  <c r="L59" i="2" s="1"/>
  <c r="K106" i="2"/>
  <c r="J106" i="2"/>
  <c r="E105" i="2"/>
  <c r="E37" i="17"/>
  <c r="D37" i="17" s="1"/>
  <c r="D39" i="17"/>
  <c r="J42" i="18"/>
  <c r="H42" i="18" s="1"/>
  <c r="E87" i="2"/>
  <c r="I82" i="18" s="1"/>
  <c r="I17" i="4"/>
  <c r="J48" i="18"/>
  <c r="H48" i="18" s="1"/>
  <c r="J49" i="18"/>
  <c r="H49" i="18" s="1"/>
  <c r="J61" i="18"/>
  <c r="E32" i="18"/>
  <c r="H66" i="18"/>
  <c r="H65" i="18"/>
  <c r="J62" i="18"/>
  <c r="H62" i="18" s="1"/>
  <c r="H64" i="18"/>
  <c r="H45" i="18"/>
  <c r="K46" i="2"/>
  <c r="J46" i="2" s="1"/>
  <c r="P46" i="2" s="1"/>
  <c r="E33" i="17"/>
  <c r="E64" i="17"/>
  <c r="E62" i="17" s="1"/>
  <c r="D68" i="17"/>
  <c r="D65" i="17"/>
  <c r="D63" i="17"/>
  <c r="D50" i="17"/>
  <c r="D106" i="17"/>
  <c r="D104" i="17" s="1"/>
  <c r="E104" i="17" s="1"/>
  <c r="D114" i="17"/>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1" i="2"/>
  <c r="J91" i="2" s="1"/>
  <c r="E64" i="2"/>
  <c r="P64" i="2" s="1"/>
  <c r="K31" i="2"/>
  <c r="J31" i="2" s="1"/>
  <c r="J30" i="18" s="1"/>
  <c r="J88" i="18"/>
  <c r="H88" i="18" s="1"/>
  <c r="K2" i="2"/>
  <c r="E75" i="20"/>
  <c r="E74" i="20" s="1"/>
  <c r="H4" i="18"/>
  <c r="H2" i="18"/>
  <c r="I26" i="18"/>
  <c r="H26" i="18" s="1"/>
  <c r="H51" i="18"/>
  <c r="H71" i="18"/>
  <c r="H70" i="18"/>
  <c r="I43" i="18"/>
  <c r="J52" i="18"/>
  <c r="K52" i="18" s="1"/>
  <c r="K52" i="2"/>
  <c r="J52" i="2" s="1"/>
  <c r="P52" i="2" s="1"/>
  <c r="J73" i="2"/>
  <c r="J72" i="2" s="1"/>
  <c r="K73" i="2"/>
  <c r="K72" i="2" s="1"/>
  <c r="O69" i="2"/>
  <c r="I83" i="18"/>
  <c r="J50" i="18"/>
  <c r="K50" i="18" s="1"/>
  <c r="E86" i="2"/>
  <c r="I81" i="18" s="1"/>
  <c r="H81" i="18" s="1"/>
  <c r="E37" i="20"/>
  <c r="E90" i="2"/>
  <c r="P90" i="2" s="1"/>
  <c r="K51" i="2"/>
  <c r="J51" i="2" s="1"/>
  <c r="P51" i="2" s="1"/>
  <c r="O42" i="2"/>
  <c r="K42" i="2" s="1"/>
  <c r="J42" i="2" s="1"/>
  <c r="P42" i="2" s="1"/>
  <c r="E106" i="2"/>
  <c r="I97" i="18" s="1"/>
  <c r="H97" i="18" s="1"/>
  <c r="O55" i="2"/>
  <c r="K55" i="2" s="1"/>
  <c r="J55" i="2" s="1"/>
  <c r="P55" i="2" s="1"/>
  <c r="E72" i="20"/>
  <c r="E71" i="20" s="1"/>
  <c r="F97" i="17"/>
  <c r="F96" i="17" s="1"/>
  <c r="E45" i="20"/>
  <c r="E50" i="20" s="1"/>
  <c r="J72" i="18"/>
  <c r="H72" i="18" s="1"/>
  <c r="I90" i="18"/>
  <c r="H90" i="18" s="1"/>
  <c r="H86" i="18"/>
  <c r="H24" i="18"/>
  <c r="F85" i="17"/>
  <c r="F84" i="17" s="1"/>
  <c r="I52" i="4"/>
  <c r="E85" i="2"/>
  <c r="I79" i="18" s="1"/>
  <c r="E27" i="20"/>
  <c r="K70" i="2"/>
  <c r="J70" i="2" s="1"/>
  <c r="J69" i="2" s="1"/>
  <c r="K93" i="2"/>
  <c r="J93" i="2" s="1"/>
  <c r="E20" i="20"/>
  <c r="E16" i="20" s="1"/>
  <c r="A17" i="20"/>
  <c r="B17" i="20"/>
  <c r="K34" i="2"/>
  <c r="J34" i="2" s="1"/>
  <c r="D69" i="17"/>
  <c r="F62" i="17"/>
  <c r="E28" i="17"/>
  <c r="D28" i="17" s="1"/>
  <c r="K105" i="2"/>
  <c r="J105"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4" i="2"/>
  <c r="P84" i="2" s="1"/>
  <c r="P83" i="2"/>
  <c r="K36" i="2"/>
  <c r="J36" i="2" s="1"/>
  <c r="P36" i="2" s="1"/>
  <c r="D21" i="19"/>
  <c r="E88" i="2"/>
  <c r="P88" i="2" s="1"/>
  <c r="P33" i="2"/>
  <c r="F60" i="2"/>
  <c r="E42" i="18"/>
  <c r="E31" i="18"/>
  <c r="I74" i="2"/>
  <c r="H74" i="2"/>
  <c r="G74" i="2"/>
  <c r="E81" i="2"/>
  <c r="O103" i="2"/>
  <c r="K103" i="2" s="1"/>
  <c r="J103" i="2" s="1"/>
  <c r="E68" i="2"/>
  <c r="I47" i="18"/>
  <c r="H47" i="18" s="1"/>
  <c r="C64" i="20"/>
  <c r="C84" i="20" s="1"/>
  <c r="E58" i="20"/>
  <c r="O102" i="2"/>
  <c r="J94" i="18" s="1"/>
  <c r="H94" i="18" s="1"/>
  <c r="I69" i="2"/>
  <c r="E23" i="2"/>
  <c r="P23" i="2" s="1"/>
  <c r="E96" i="2"/>
  <c r="P96" i="2" s="1"/>
  <c r="E100" i="2"/>
  <c r="P100" i="2" s="1"/>
  <c r="E95" i="2"/>
  <c r="I89" i="18" s="1"/>
  <c r="H89" i="18" s="1"/>
  <c r="E20" i="2"/>
  <c r="P20" i="2" s="1"/>
  <c r="K17" i="2"/>
  <c r="J17" i="2" s="1"/>
  <c r="P17" i="2" s="1"/>
  <c r="K61" i="2"/>
  <c r="O109" i="2"/>
  <c r="K109" i="2" s="1"/>
  <c r="I77" i="4"/>
  <c r="I76" i="4" s="1"/>
  <c r="K98" i="2"/>
  <c r="J98" i="2" s="1"/>
  <c r="O104" i="2"/>
  <c r="K104" i="2" s="1"/>
  <c r="J104" i="2" s="1"/>
  <c r="P104" i="2" s="1"/>
  <c r="P110" i="2"/>
  <c r="J40" i="2"/>
  <c r="J40" i="18" s="1"/>
  <c r="H40" i="18" s="1"/>
  <c r="E18" i="18"/>
  <c r="J53" i="2"/>
  <c r="J53" i="18" s="1"/>
  <c r="H53" i="18" s="1"/>
  <c r="K28" i="2"/>
  <c r="J28" i="2" s="1"/>
  <c r="I25" i="18"/>
  <c r="H25" i="18" s="1"/>
  <c r="E99" i="2"/>
  <c r="P99" i="2" s="1"/>
  <c r="J56" i="2"/>
  <c r="P56" i="2" s="1"/>
  <c r="E108" i="2"/>
  <c r="E107" i="2" s="1"/>
  <c r="N108" i="2"/>
  <c r="N107" i="2" s="1"/>
  <c r="M108" i="2"/>
  <c r="M107" i="2" s="1"/>
  <c r="L108" i="2"/>
  <c r="L107" i="2" s="1"/>
  <c r="I108" i="2"/>
  <c r="I107" i="2" s="1"/>
  <c r="H108" i="2"/>
  <c r="H107" i="2" s="1"/>
  <c r="G108" i="2"/>
  <c r="G107" i="2" s="1"/>
  <c r="P25" i="2"/>
  <c r="H23" i="18"/>
  <c r="E19" i="2"/>
  <c r="I18" i="18" s="1"/>
  <c r="H18" i="18" s="1"/>
  <c r="H3" i="18"/>
  <c r="E25" i="18"/>
  <c r="F44" i="18"/>
  <c r="F3" i="4"/>
  <c r="F4" i="4"/>
  <c r="I54" i="4"/>
  <c r="I57" i="4"/>
  <c r="O39" i="2"/>
  <c r="K3" i="2"/>
  <c r="E18" i="2"/>
  <c r="P18" i="2" s="1"/>
  <c r="E94" i="2"/>
  <c r="P94" i="2" s="1"/>
  <c r="H44" i="18"/>
  <c r="F108" i="2"/>
  <c r="F107" i="2" s="1"/>
  <c r="E89" i="2"/>
  <c r="P89" i="2" s="1"/>
  <c r="K38" i="18"/>
  <c r="H38" i="18"/>
  <c r="H68" i="18"/>
  <c r="P54" i="2"/>
  <c r="E78" i="20"/>
  <c r="E77" i="20" s="1"/>
  <c r="O57" i="2" s="1"/>
  <c r="E61" i="20"/>
  <c r="H56" i="18"/>
  <c r="D17" i="17"/>
  <c r="D86" i="17"/>
  <c r="E21" i="2"/>
  <c r="H20" i="18" s="1"/>
  <c r="K47" i="18"/>
  <c r="O72" i="2"/>
  <c r="E82" i="2"/>
  <c r="D20" i="19"/>
  <c r="P26" i="2"/>
  <c r="H32" i="18"/>
  <c r="J16" i="18"/>
  <c r="H16" i="18" s="1"/>
  <c r="H55" i="18"/>
  <c r="I87" i="18"/>
  <c r="H87" i="18" s="1"/>
  <c r="H96" i="18"/>
  <c r="H85" i="18"/>
  <c r="D113" i="17"/>
  <c r="E26" i="20" s="1"/>
  <c r="E96" i="17"/>
  <c r="P27" i="2"/>
  <c r="O108" i="2"/>
  <c r="O107" i="2" s="1"/>
  <c r="D29" i="19"/>
  <c r="D22" i="19"/>
  <c r="D89" i="17"/>
  <c r="P81" i="2" l="1"/>
  <c r="E80" i="2"/>
  <c r="E60" i="2" s="1"/>
  <c r="H60" i="2"/>
  <c r="H59" i="2" s="1"/>
  <c r="H111" i="2" s="1"/>
  <c r="J61" i="2"/>
  <c r="P68" i="2"/>
  <c r="I69" i="18"/>
  <c r="H69" i="18" s="1"/>
  <c r="G60" i="2"/>
  <c r="G59" i="2" s="1"/>
  <c r="G111" i="2" s="1"/>
  <c r="H78" i="18"/>
  <c r="P82" i="2"/>
  <c r="F59" i="2"/>
  <c r="K41" i="18"/>
  <c r="J41" i="18" s="1"/>
  <c r="H41" i="18" s="1"/>
  <c r="D84" i="17"/>
  <c r="E21" i="20"/>
  <c r="E87" i="17"/>
  <c r="D87" i="17" s="1"/>
  <c r="D88" i="17"/>
  <c r="J85" i="2"/>
  <c r="P85" i="2" s="1"/>
  <c r="J39" i="2"/>
  <c r="J39" i="18" s="1"/>
  <c r="K39" i="18" s="1"/>
  <c r="P61" i="2"/>
  <c r="P105" i="2"/>
  <c r="P93" i="2"/>
  <c r="I60" i="2"/>
  <c r="I59" i="2" s="1"/>
  <c r="I111" i="2" s="1"/>
  <c r="D107" i="17"/>
  <c r="P92" i="2"/>
  <c r="D26" i="19"/>
  <c r="D25" i="19" s="1"/>
  <c r="D30" i="19" s="1"/>
  <c r="D54" i="17"/>
  <c r="I17" i="18"/>
  <c r="H17" i="18" s="1"/>
  <c r="D85" i="17"/>
  <c r="D33" i="17"/>
  <c r="D96" i="17"/>
  <c r="E58" i="2"/>
  <c r="I57" i="18" s="1"/>
  <c r="H57" i="18" s="1"/>
  <c r="D19" i="19"/>
  <c r="D18" i="19" s="1"/>
  <c r="D23" i="19" s="1"/>
  <c r="D80" i="17"/>
  <c r="E70" i="17"/>
  <c r="D70" i="17" s="1"/>
  <c r="D59" i="17"/>
  <c r="P91" i="2"/>
  <c r="D93" i="17"/>
  <c r="E15" i="17"/>
  <c r="D15" i="17" s="1"/>
  <c r="H82" i="18"/>
  <c r="D41" i="17"/>
  <c r="E24" i="17"/>
  <c r="D24" i="17" s="1"/>
  <c r="E32" i="17"/>
  <c r="D32" i="17" s="1"/>
  <c r="E40" i="17"/>
  <c r="D40" i="17" s="1"/>
  <c r="D71" i="17"/>
  <c r="D79" i="17"/>
  <c r="F61" i="17"/>
  <c r="D97" i="17"/>
  <c r="G95" i="17"/>
  <c r="G115" i="17" s="1"/>
  <c r="F14" i="17"/>
  <c r="D58" i="17"/>
  <c r="D62" i="17"/>
  <c r="D64" i="17"/>
  <c r="P66" i="2"/>
  <c r="I66" i="4"/>
  <c r="I65" i="4" s="1"/>
  <c r="I16" i="4"/>
  <c r="O16" i="2" s="1"/>
  <c r="O15" i="2" s="1"/>
  <c r="K108" i="2"/>
  <c r="K107" i="2" s="1"/>
  <c r="J109" i="2"/>
  <c r="J108" i="2" s="1"/>
  <c r="J107" i="2" s="1"/>
  <c r="K102" i="2"/>
  <c r="J102" i="2" s="1"/>
  <c r="P102" i="2" s="1"/>
  <c r="I15" i="4"/>
  <c r="I79" i="4" s="1"/>
  <c r="I21" i="18"/>
  <c r="H21" i="18" s="1"/>
  <c r="E57" i="20"/>
  <c r="E92" i="20" s="1"/>
  <c r="E49" i="20"/>
  <c r="E48" i="20" s="1"/>
  <c r="P21" i="2"/>
  <c r="K69" i="2"/>
  <c r="P65" i="2"/>
  <c r="P72" i="2"/>
  <c r="P106" i="2"/>
  <c r="P98" i="2"/>
  <c r="J91" i="18"/>
  <c r="J95" i="18"/>
  <c r="P103" i="2"/>
  <c r="I92" i="18"/>
  <c r="H92" i="18" s="1"/>
  <c r="P95"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2" i="18"/>
  <c r="P86" i="2"/>
  <c r="M111" i="2"/>
  <c r="L111" i="2"/>
  <c r="N111" i="2"/>
  <c r="J46" i="18"/>
  <c r="H50" i="18"/>
  <c r="P53" i="2"/>
  <c r="P28" i="2"/>
  <c r="K27" i="18"/>
  <c r="J27" i="18" s="1"/>
  <c r="H27" i="18" s="1"/>
  <c r="K83" i="18"/>
  <c r="P87" i="2"/>
  <c r="H79" i="18"/>
  <c r="P35" i="2"/>
  <c r="J33" i="18"/>
  <c r="P34" i="2"/>
  <c r="H33" i="18"/>
  <c r="K57" i="2"/>
  <c r="E93" i="20"/>
  <c r="P80" i="2" l="1"/>
  <c r="F95" i="17"/>
  <c r="F115" i="17" s="1"/>
  <c r="E61" i="17"/>
  <c r="D61" i="17" s="1"/>
  <c r="H39" i="18"/>
  <c r="O60" i="2"/>
  <c r="O59" i="2" s="1"/>
  <c r="O111" i="2" s="1"/>
  <c r="F50" i="20"/>
  <c r="P58" i="2"/>
  <c r="E16" i="2"/>
  <c r="E15" i="2" s="1"/>
  <c r="F16" i="2"/>
  <c r="F15" i="2" s="1"/>
  <c r="F111" i="2" s="1"/>
  <c r="I58" i="18"/>
  <c r="K60" i="2"/>
  <c r="E14" i="17"/>
  <c r="P109" i="2"/>
  <c r="P108" i="2" s="1"/>
  <c r="P107" i="2" s="1"/>
  <c r="K38" i="2"/>
  <c r="K16" i="2" s="1"/>
  <c r="K15" i="2" s="1"/>
  <c r="J38" i="2"/>
  <c r="K37" i="18" s="1"/>
  <c r="J37" i="18" s="1"/>
  <c r="I14" i="4"/>
  <c r="I15" i="18"/>
  <c r="E91" i="20"/>
  <c r="E59" i="2"/>
  <c r="K91" i="18"/>
  <c r="H91" i="18"/>
  <c r="H95" i="18"/>
  <c r="K95" i="18"/>
  <c r="K46" i="18"/>
  <c r="H46" i="18"/>
  <c r="J83" i="18"/>
  <c r="K33" i="18"/>
  <c r="J57" i="2"/>
  <c r="E111" i="2" l="1"/>
  <c r="K58" i="18"/>
  <c r="E95" i="17"/>
  <c r="E115" i="17" s="1"/>
  <c r="J63" i="2"/>
  <c r="J60" i="2" s="1"/>
  <c r="K59" i="2"/>
  <c r="K111" i="2" s="1"/>
  <c r="D14" i="17"/>
  <c r="D95" i="17" s="1"/>
  <c r="D115" i="17" s="1"/>
  <c r="P38" i="2"/>
  <c r="I98" i="18"/>
  <c r="H83" i="18"/>
  <c r="H58" i="18" s="1"/>
  <c r="J58" i="18"/>
  <c r="J16" i="2"/>
  <c r="J15" i="2" s="1"/>
  <c r="P57" i="2"/>
  <c r="J59" i="2" l="1"/>
  <c r="J111" i="2" s="1"/>
  <c r="P63" i="2"/>
  <c r="P60" i="2" s="1"/>
  <c r="P59" i="2" s="1"/>
  <c r="P16" i="2"/>
  <c r="P15" i="2" s="1"/>
  <c r="H37" i="18"/>
  <c r="H15" i="18" s="1"/>
  <c r="H98" i="18" s="1"/>
  <c r="K15" i="18"/>
  <c r="K98" i="18" s="1"/>
  <c r="J15" i="18"/>
  <c r="J98" i="18" s="1"/>
  <c r="P111" i="2" l="1"/>
  <c r="P117" i="2" s="1"/>
</calcChain>
</file>

<file path=xl/sharedStrings.xml><?xml version="1.0" encoding="utf-8"?>
<sst xmlns="http://schemas.openxmlformats.org/spreadsheetml/2006/main" count="1139" uniqueCount="585">
  <si>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</si>
  <si>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</si>
  <si>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</si>
  <si>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</si>
  <si>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</si>
  <si>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</si>
  <si>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</si>
  <si>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</si>
  <si>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</si>
  <si>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</si>
  <si>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</si>
  <si>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</si>
  <si>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</si>
  <si>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</si>
  <si>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</si>
  <si>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</si>
  <si>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</si>
  <si>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</si>
  <si>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</si>
  <si>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</si>
  <si>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</si>
  <si>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</si>
  <si>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</si>
  <si>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</si>
  <si>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</si>
  <si>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</si>
  <si>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</si>
  <si>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</si>
  <si>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</si>
  <si>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</si>
  <si>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</si>
  <si>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</si>
  <si>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</si>
  <si>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</si>
  <si>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</si>
  <si>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</si>
  <si>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</si>
  <si>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</si>
  <si>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</si>
  <si>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</si>
  <si>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</si>
  <si>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</si>
  <si>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</si>
  <si>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</si>
  <si>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</si>
  <si>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</si>
  <si>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</si>
  <si>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</si>
  <si>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</si>
  <si>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</si>
  <si>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</si>
  <si>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</si>
  <si>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</si>
  <si>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</si>
  <si>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</si>
  <si>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</si>
  <si>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</si>
  <si>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</si>
  <si>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</si>
  <si>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</si>
  <si>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</si>
  <si>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</si>
  <si>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</si>
  <si>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</si>
  <si>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</si>
  <si>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</si>
  <si>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</si>
  <si>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</si>
  <si>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</si>
  <si>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</si>
  <si>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</si>
  <si>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</si>
  <si>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</si>
  <si>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</si>
  <si>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</si>
  <si>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</si>
  <si>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</si>
  <si>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</si>
  <si>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</si>
  <si>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</si>
  <si>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</si>
  <si>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</si>
  <si>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</si>
  <si>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</si>
  <si>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</si>
  <si>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</si>
  <si>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</si>
  <si>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</si>
  <si>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</si>
  <si>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</si>
  <si>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</si>
  <si>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</si>
  <si>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</si>
  <si>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</si>
  <si>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</si>
  <si>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</si>
  <si>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</si>
  <si>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</si>
  <si>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</si>
  <si>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</si>
  <si>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</si>
  <si>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</si>
  <si>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</si>
  <si>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</si>
  <si>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</si>
  <si>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</si>
  <si>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</si>
  <si>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</si>
  <si>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</si>
  <si>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</si>
  <si>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</si>
  <si>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</si>
  <si>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</si>
  <si>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</si>
  <si>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</si>
  <si>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</si>
  <si>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</si>
  <si>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</si>
  <si>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</si>
  <si>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</si>
  <si>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</si>
  <si>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</si>
  <si>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</si>
  <si>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</si>
  <si>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</si>
  <si>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</si>
  <si>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</si>
  <si>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</si>
  <si>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</si>
  <si>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</si>
  <si>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</si>
  <si>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</si>
  <si>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</si>
  <si>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</si>
  <si>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</si>
  <si>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</si>
  <si>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</si>
  <si>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</si>
  <si>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</si>
  <si>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</si>
  <si>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</si>
  <si>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</si>
  <si>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</si>
  <si>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</si>
  <si>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</si>
  <si>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</si>
  <si>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</si>
  <si>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</si>
  <si>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</si>
  <si>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</si>
  <si>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</si>
  <si>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</si>
  <si>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</si>
  <si>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</si>
  <si>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</si>
  <si>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</si>
  <si>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</si>
  <si>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</si>
  <si>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</si>
  <si>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</si>
  <si>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</si>
  <si>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</si>
  <si>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</si>
  <si>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</si>
  <si>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</si>
  <si>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</si>
  <si>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</si>
  <si>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</si>
  <si>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</si>
  <si>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</si>
  <si>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</si>
  <si>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</si>
  <si>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</si>
  <si>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</si>
  <si>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</si>
  <si>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</si>
  <si>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</si>
  <si>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</si>
  <si>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</si>
  <si>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</si>
  <si>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</si>
  <si>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</si>
  <si>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</si>
  <si>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</si>
  <si>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</si>
  <si>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</si>
  <si>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</si>
  <si>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</si>
  <si>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</si>
  <si>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</si>
  <si>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</si>
  <si>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</si>
  <si>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</si>
  <si>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</si>
  <si>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</si>
  <si>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</si>
  <si>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</si>
  <si>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</si>
  <si>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</si>
  <si>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</si>
  <si>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</si>
  <si>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</si>
  <si>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</si>
  <si>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</si>
  <si>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</si>
  <si>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</si>
  <si>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</si>
  <si>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</si>
  <si>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</si>
  <si>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</si>
  <si>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</si>
  <si>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</si>
  <si>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</si>
  <si>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</si>
  <si>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</si>
  <si>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</si>
  <si>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</si>
  <si>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</si>
  <si>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</si>
  <si>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</si>
  <si>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</si>
  <si>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</si>
  <si>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</si>
  <si>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</si>
  <si>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</si>
  <si>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</si>
  <si>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</si>
  <si>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</si>
  <si>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</si>
  <si>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</si>
  <si>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</si>
  <si>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</si>
  <si>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</si>
  <si>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</si>
  <si>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</si>
  <si>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</si>
  <si>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</si>
  <si>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</si>
  <si>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</si>
  <si>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</si>
  <si>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</si>
  <si>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</si>
  <si>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</si>
  <si>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</si>
  <si>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</si>
  <si>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</si>
  <si>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</si>
  <si>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</si>
  <si>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</si>
  <si>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</si>
  <si>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</si>
  <si>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</si>
  <si>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</si>
  <si>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</si>
  <si>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</si>
  <si>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</si>
  <si>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</si>
  <si>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</si>
  <si>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</si>
  <si>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</si>
  <si>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</si>
  <si>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</si>
  <si>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</si>
  <si>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</si>
  <si>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</si>
  <si>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</si>
  <si>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</si>
  <si>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</si>
  <si>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</si>
  <si>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</si>
  <si>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</si>
  <si>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</si>
  <si>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</si>
  <si>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</si>
  <si>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</si>
  <si>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</si>
  <si>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</si>
  <si>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</si>
  <si>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</si>
  <si>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</si>
  <si>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</si>
  <si>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</si>
  <si>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</si>
  <si>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</si>
  <si>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</si>
  <si>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</si>
  <si>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</si>
  <si>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</si>
  <si>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</si>
  <si>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</si>
  <si>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</si>
  <si>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</si>
  <si>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</si>
  <si>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</si>
  <si>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</si>
  <si>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</si>
  <si>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</si>
  <si>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</si>
  <si>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</si>
  <si>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</si>
  <si>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</si>
  <si>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</si>
  <si>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</si>
  <si>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</si>
  <si>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</si>
  <si>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</si>
  <si>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</si>
  <si>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</si>
  <si>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</si>
  <si>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</si>
  <si>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</si>
  <si>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</si>
  <si>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</si>
  <si>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</si>
  <si>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</si>
  <si>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</si>
  <si>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</si>
  <si>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</si>
  <si>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</si>
  <si>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</si>
  <si>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</si>
  <si>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</si>
  <si>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</si>
  <si>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</si>
  <si>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</si>
  <si>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</si>
  <si>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</si>
  <si>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</si>
  <si>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</si>
  <si>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</si>
  <si>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</si>
  <si>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</si>
  <si>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</si>
  <si>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</si>
  <si>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</si>
  <si>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</si>
  <si>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</si>
  <si>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</si>
  <si>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</si>
  <si>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</si>
  <si>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</si>
  <si>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</si>
  <si>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</si>
  <si>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</si>
  <si>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</si>
  <si>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</si>
  <si>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</si>
  <si>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</si>
  <si>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</si>
  <si>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</si>
  <si>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</si>
  <si>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</si>
  <si>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</si>
  <si>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</si>
  <si>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</si>
  <si>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</si>
  <si>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</si>
  <si>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</si>
  <si>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</si>
  <si>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</si>
  <si>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</si>
  <si>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</si>
  <si>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</si>
  <si>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</si>
  <si>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</si>
  <si>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</si>
  <si>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</si>
  <si>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</si>
  <si>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</si>
  <si>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</si>
  <si>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</si>
  <si>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</si>
  <si>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</si>
  <si>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</si>
  <si>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</si>
  <si>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</si>
  <si>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</si>
  <si>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</si>
  <si>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</si>
  <si>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</si>
  <si>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</si>
  <si>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</si>
  <si>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</si>
  <si>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</si>
  <si>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</si>
  <si>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</si>
  <si>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</si>
  <si>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</si>
  <si>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</si>
  <si>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</si>
  <si>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</si>
  <si>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</si>
  <si>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</si>
  <si>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</si>
  <si>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</si>
  <si>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</si>
  <si>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</si>
  <si>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</si>
  <si>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</si>
  <si>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</si>
  <si>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</si>
  <si>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</si>
  <si>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</si>
  <si>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</si>
  <si>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</si>
  <si>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</si>
  <si>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</si>
  <si>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</si>
  <si>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</si>
  <si>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</si>
  <si>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</si>
  <si>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</si>
  <si>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</si>
  <si>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</si>
  <si>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</si>
  <si>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</si>
  <si>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</si>
  <si>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</si>
  <si>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</si>
  <si>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</si>
  <si>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</si>
  <si>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</si>
  <si>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</si>
  <si>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</si>
  <si>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</si>
  <si>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</si>
  <si>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</si>
  <si>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</si>
  <si>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</si>
  <si>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</si>
  <si>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</si>
  <si>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</si>
  <si>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</si>
  <si>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</si>
  <si>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</si>
  <si>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</si>
  <si>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</si>
  <si>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</si>
  <si>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</si>
  <si>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</si>
  <si>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</si>
  <si>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</si>
  <si>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</si>
  <si>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</si>
  <si>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</si>
  <si>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</si>
  <si>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</si>
  <si>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</si>
  <si>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</si>
  <si>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</si>
  <si>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</si>
  <si>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</si>
  <si>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</si>
  <si>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</si>
  <si>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</si>
  <si>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</si>
  <si>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</si>
  <si>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</si>
  <si>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</si>
  <si>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</si>
  <si>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</si>
  <si>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</si>
  <si>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</si>
  <si>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</si>
  <si>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</si>
  <si>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</si>
  <si>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</si>
  <si>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</si>
  <si>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</si>
  <si>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</si>
  <si>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</si>
  <si>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</si>
  <si>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</si>
  <si>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</si>
  <si>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</si>
  <si>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</si>
  <si>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</si>
  <si>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</si>
  <si>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</si>
  <si>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</si>
  <si>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</si>
  <si>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</si>
  <si>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</si>
  <si>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</si>
  <si>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</si>
  <si>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</si>
  <si>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</si>
  <si>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</si>
  <si>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</si>
  <si>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</si>
  <si>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</si>
  <si>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</si>
  <si>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</si>
  <si>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</si>
  <si>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</si>
  <si>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спеціальної освіти </t>
    </r>
    <r>
      <rPr>
        <sz val="11"/>
        <color indexed="8"/>
        <rFont val="Times New Roman"/>
        <family val="1"/>
        <charset val="204"/>
      </rPr>
      <t>мистецькими школами</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</si>
  <si>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</si>
  <si>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</si>
  <si>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</si>
  <si>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</si>
  <si>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</si>
  <si>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</si>
  <si>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</si>
  <si>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</si>
  <si>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</si>
  <si>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</si>
  <si>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</si>
  <si>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</si>
  <si>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</si>
  <si>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</si>
  <si>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</si>
  <si>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</si>
  <si>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</si>
  <si>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</si>
  <si>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</si>
  <si>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</si>
  <si>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</si>
  <si>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</si>
  <si>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</si>
  <si>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</si>
  <si>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</si>
  <si>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</si>
  <si>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</si>
  <si>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</si>
  <si>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</si>
  <si>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</si>
  <si>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</si>
  <si>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</si>
  <si>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</si>
  <si>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</si>
  <si>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</si>
  <si>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</si>
  <si>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</si>
  <si>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</si>
  <si>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</si>
  <si>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</si>
  <si>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</si>
  <si>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</si>
  <si>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</si>
  <si>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</si>
  <si>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</si>
  <si>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</si>
  <si>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</si>
  <si>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</si>
  <si>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</si>
  <si>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</si>
  <si>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</si>
  <si>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</si>
  <si>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</si>
  <si>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</si>
  <si>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</si>
  <si>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</si>
  <si>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</si>
  <si>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</si>
  <si>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</si>
  <si>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</si>
  <si>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Рішення міської ради від 13.05.24 № 2175</t>
  </si>
  <si>
    <t>Програма міжрегіональної підтримки постраждалих територій внаслідок збройної агресії з боку російської федерації, а також надзвичайних ситуацій на 2024 рік</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</si>
  <si>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</si>
  <si>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</si>
  <si>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</si>
  <si>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</si>
  <si>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</si>
  <si>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</si>
  <si>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</si>
  <si>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</si>
  <si>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</si>
  <si>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</si>
  <si>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</si>
  <si>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</si>
  <si>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</si>
  <si>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</si>
  <si>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</si>
  <si>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</si>
  <si>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Програма щодо реалізації Конвенції про права дитини у Здолбунівській міській територіальній громаді на  2024 рік </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</si>
  <si>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t>
  </si>
  <si>
    <t>Програма заходів з відзначення державних, професійних свят та ювілейних дат на 2024 рік</t>
  </si>
  <si>
    <t xml:space="preserve">Реконструкція теплової мережі від котельні по вул.Шкільна, 40б, в м.Здолбунів Рівненського району Рівненської області </t>
  </si>
  <si>
    <t>Інша субвенція Здолбунівському територіальному центру соціального обслуговування (надання соціальних послуг) на співфінансування реалізації проекту "Єдність Турботи: Психологічні, Юридичні та Соціальні Послуги" в рамках грантової програми"Конкурс мікрогрантів-Україна 2024/UA-PRO_MentalHealth"</t>
  </si>
  <si>
    <r>
      <t xml:space="preserve">Надання загальної середньої освіти за рахунок </t>
    </r>
    <r>
      <rPr>
        <b/>
        <i/>
        <sz val="11"/>
        <color indexed="8"/>
        <rFont val="Times New Roman"/>
        <family val="1"/>
        <charset val="204"/>
      </rPr>
      <t>освітньої субвенції</t>
    </r>
  </si>
  <si>
    <r>
      <t>Забезпечення діяльності</t>
    </r>
    <r>
      <rPr>
        <b/>
        <i/>
        <sz val="11"/>
        <color indexed="8"/>
        <rFont val="Times New Roman"/>
        <family val="1"/>
        <charset val="204"/>
      </rPr>
      <t xml:space="preserve"> інклюзивно-ресурсних центрів</t>
    </r>
  </si>
  <si>
    <t>Програма "Здорові діти-здорова та успішна нація" Здолбунівської міської територіальної громади на 2024 рік.</t>
  </si>
  <si>
    <t>Субвенція військовій частині А 5001 для закупівлі засобів та обладнання (FPV-дронів, портативних зарядних станцій, тепловізорів, портативних систем радіоелектронної боротьби)</t>
  </si>
  <si>
    <t xml:space="preserve"> до рішення Здолбунівської міської ради</t>
  </si>
  <si>
    <t>від 26 листопада 2024 року №  2435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</si>
</sst>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6"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b/>
      <i/>
      <sz val="11"/>
      <name val="Times New Roman"/>
      <family val="1"/>
      <charset val="204"/>
    </font>
    <font>
      <b/>
      <i/>
      <sz val="11"/>
      <color rgb="FF000000"/>
      <name val="Times New Roman"/>
      <family val="1"/>
      <charset val="204"/>
    </font>
    <font>
      <b/>
      <i/>
      <sz val="11"/>
      <color indexed="8"/>
      <name val="Times New Roman"/>
      <family val="1"/>
      <charset val="204"/>
    </font>
    <font>
      <b/>
      <i/>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4">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21" xfId="0" applyFont="1" applyFill="1" applyBorder="1" applyAlignment="1">
      <alignment vertical="center"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0" fontId="41" fillId="3" borderId="1" xfId="0" applyFont="1" applyFill="1" applyBorder="1" applyAlignment="1">
      <alignment vertical="top" wrapText="1"/>
    </xf>
    <xf numFmtId="4" fontId="23" fillId="0" borderId="0" xfId="0" applyNumberFormat="1" applyFont="1"/>
    <xf numFmtId="4" fontId="2" fillId="2" borderId="1" xfId="0" applyNumberFormat="1" applyFont="1" applyFill="1" applyBorder="1" applyAlignment="1">
      <alignment horizontal="right" vertical="center"/>
    </xf>
    <xf numFmtId="4" fontId="41" fillId="3" borderId="7" xfId="0" applyNumberFormat="1" applyFont="1" applyFill="1" applyBorder="1" applyAlignment="1">
      <alignment horizontal="center" wrapText="1"/>
    </xf>
    <xf numFmtId="4" fontId="10" fillId="0" borderId="6" xfId="0" applyNumberFormat="1" applyFont="1" applyFill="1" applyBorder="1" applyAlignment="1">
      <alignment horizontal="right" vertical="center"/>
    </xf>
    <xf numFmtId="49" fontId="42" fillId="0" borderId="31" xfId="0" applyNumberFormat="1" applyFont="1" applyFill="1" applyBorder="1" applyAlignment="1">
      <alignment horizontal="center" vertical="top" wrapText="1"/>
    </xf>
    <xf numFmtId="0" fontId="42" fillId="2" borderId="3" xfId="0" applyFont="1" applyFill="1" applyBorder="1" applyAlignment="1">
      <alignment horizontal="center" vertical="top" wrapText="1"/>
    </xf>
    <xf numFmtId="49" fontId="42" fillId="2" borderId="1" xfId="0" applyNumberFormat="1" applyFont="1" applyFill="1" applyBorder="1" applyAlignment="1">
      <alignment horizontal="center" vertical="top" wrapText="1"/>
    </xf>
    <xf numFmtId="0" fontId="43" fillId="0" borderId="4" xfId="0" applyFont="1" applyFill="1" applyBorder="1" applyAlignment="1">
      <alignment vertical="center" wrapText="1"/>
    </xf>
    <xf numFmtId="4" fontId="42" fillId="0" borderId="7" xfId="0" applyNumberFormat="1" applyFont="1" applyFill="1" applyBorder="1"/>
    <xf numFmtId="4" fontId="42" fillId="0" borderId="1" xfId="0" applyNumberFormat="1" applyFont="1" applyFill="1" applyBorder="1"/>
    <xf numFmtId="4" fontId="42" fillId="0" borderId="4" xfId="0" applyNumberFormat="1" applyFont="1" applyFill="1" applyBorder="1"/>
    <xf numFmtId="4" fontId="42" fillId="0" borderId="30" xfId="0" applyNumberFormat="1" applyFont="1" applyFill="1" applyBorder="1"/>
    <xf numFmtId="0" fontId="42" fillId="0" borderId="0" xfId="0" applyFont="1"/>
    <xf numFmtId="4" fontId="42" fillId="0" borderId="31" xfId="0" applyNumberFormat="1" applyFont="1" applyFill="1" applyBorder="1"/>
    <xf numFmtId="0" fontId="45" fillId="0" borderId="1" xfId="0" applyFont="1" applyBorder="1" applyAlignment="1">
      <alignment wrapText="1"/>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 fillId="0" borderId="1"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2" customWidth="1"/>
    <col min="6" max="6" width="15.7109375" style="1" customWidth="1"/>
    <col min="7" max="7" width="18.7109375" style="1" customWidth="1"/>
    <col min="8" max="16384" width="9.140625" style="1"/>
  </cols>
  <sheetData>
    <row r="1" spans="2:7" x14ac:dyDescent="0.2">
      <c r="D1" s="676" t="s">
        <v>2</v>
      </c>
      <c r="E1" s="676"/>
      <c r="F1" s="676"/>
      <c r="G1" s="676"/>
    </row>
    <row r="2" spans="2:7" x14ac:dyDescent="0.2">
      <c r="D2" s="676" t="s">
        <v>583</v>
      </c>
      <c r="E2" s="676"/>
      <c r="F2" s="676"/>
      <c r="G2" s="676"/>
    </row>
    <row r="3" spans="2:7" ht="26.25" customHeight="1" x14ac:dyDescent="0.2">
      <c r="D3" s="678" t="s">
        <v>470</v>
      </c>
      <c r="E3" s="678"/>
      <c r="F3" s="678"/>
      <c r="G3" s="678"/>
    </row>
    <row r="4" spans="2:7" x14ac:dyDescent="0.2">
      <c r="D4" s="676" t="s">
        <v>584</v>
      </c>
      <c r="E4" s="676"/>
      <c r="F4" s="676"/>
      <c r="G4" s="676"/>
    </row>
    <row r="6" spans="2:7" ht="15.75" x14ac:dyDescent="0.25">
      <c r="B6" s="677" t="s">
        <v>368</v>
      </c>
      <c r="C6" s="677"/>
      <c r="D6" s="677"/>
      <c r="E6" s="677"/>
      <c r="F6" s="677"/>
      <c r="G6" s="677"/>
    </row>
    <row r="7" spans="2:7" ht="15.75" x14ac:dyDescent="0.25">
      <c r="B7" s="677" t="s">
        <v>471</v>
      </c>
      <c r="C7" s="677"/>
      <c r="D7" s="677"/>
      <c r="E7" s="677"/>
      <c r="F7" s="677"/>
      <c r="G7" s="677"/>
    </row>
    <row r="8" spans="2:7" ht="14.25" x14ac:dyDescent="0.2">
      <c r="B8" s="227">
        <v>1755900000</v>
      </c>
      <c r="C8" s="154"/>
      <c r="D8" s="154"/>
      <c r="E8" s="155"/>
      <c r="F8" s="154"/>
      <c r="G8" s="154"/>
    </row>
    <row r="9" spans="2:7" ht="14.25" x14ac:dyDescent="0.2">
      <c r="B9" s="156" t="s">
        <v>152</v>
      </c>
      <c r="C9" s="157"/>
      <c r="D9" s="157"/>
      <c r="E9" s="158"/>
      <c r="F9" s="157"/>
      <c r="G9" s="157"/>
    </row>
    <row r="10" spans="2:7" ht="13.5" thickBot="1" x14ac:dyDescent="0.25">
      <c r="G10" s="1" t="s">
        <v>13</v>
      </c>
    </row>
    <row r="11" spans="2:7" ht="12.75" customHeight="1" x14ac:dyDescent="0.2">
      <c r="B11" s="681" t="s">
        <v>3</v>
      </c>
      <c r="C11" s="683" t="s">
        <v>132</v>
      </c>
      <c r="D11" s="679" t="s">
        <v>133</v>
      </c>
      <c r="E11" s="685" t="s">
        <v>4</v>
      </c>
      <c r="F11" s="687" t="s">
        <v>5</v>
      </c>
      <c r="G11" s="688"/>
    </row>
    <row r="12" spans="2:7" ht="26.25" thickBot="1" x14ac:dyDescent="0.25">
      <c r="B12" s="682"/>
      <c r="C12" s="684"/>
      <c r="D12" s="680"/>
      <c r="E12" s="686"/>
      <c r="F12" s="159" t="s">
        <v>134</v>
      </c>
      <c r="G12" s="160" t="s">
        <v>135</v>
      </c>
    </row>
    <row r="13" spans="2:7" s="45" customFormat="1" ht="12" thickBot="1" x14ac:dyDescent="0.25">
      <c r="B13" s="161">
        <v>1</v>
      </c>
      <c r="C13" s="162">
        <v>2</v>
      </c>
      <c r="D13" s="162">
        <v>3</v>
      </c>
      <c r="E13" s="163">
        <v>4</v>
      </c>
      <c r="F13" s="162">
        <v>5</v>
      </c>
      <c r="G13" s="164">
        <v>6</v>
      </c>
    </row>
    <row r="14" spans="2:7" ht="15.75" hidden="1" x14ac:dyDescent="0.25">
      <c r="B14" s="429">
        <v>10000000</v>
      </c>
      <c r="C14" s="430" t="s">
        <v>6</v>
      </c>
      <c r="D14" s="431">
        <f>E14+F14</f>
        <v>0</v>
      </c>
      <c r="E14" s="432">
        <f>E15+E32+E40+E58+E24</f>
        <v>0</v>
      </c>
      <c r="F14" s="433">
        <f>F58</f>
        <v>0</v>
      </c>
      <c r="G14" s="434">
        <v>0</v>
      </c>
    </row>
    <row r="15" spans="2:7" ht="27.75" hidden="1" customHeight="1" x14ac:dyDescent="0.25">
      <c r="B15" s="166">
        <v>11000000</v>
      </c>
      <c r="C15" s="167" t="s">
        <v>27</v>
      </c>
      <c r="D15" s="168">
        <f>E15+F15</f>
        <v>0</v>
      </c>
      <c r="E15" s="169">
        <f>E22+E16</f>
        <v>0</v>
      </c>
      <c r="F15" s="10">
        <v>0</v>
      </c>
      <c r="G15" s="170">
        <v>0</v>
      </c>
    </row>
    <row r="16" spans="2:7" ht="27.75" hidden="1" customHeight="1" x14ac:dyDescent="0.2">
      <c r="B16" s="171">
        <v>11010000</v>
      </c>
      <c r="C16" s="172" t="s">
        <v>330</v>
      </c>
      <c r="D16" s="173">
        <f>E16+F16</f>
        <v>0</v>
      </c>
      <c r="E16" s="174">
        <f>E17+E18+E19+E20+E21</f>
        <v>0</v>
      </c>
      <c r="F16" s="10">
        <v>0</v>
      </c>
      <c r="G16" s="24">
        <v>0</v>
      </c>
    </row>
    <row r="17" spans="2:7" ht="37.5" hidden="1" customHeight="1" x14ac:dyDescent="0.2">
      <c r="B17" s="175">
        <v>11010100</v>
      </c>
      <c r="C17" s="6" t="s">
        <v>171</v>
      </c>
      <c r="D17" s="37">
        <f>E17</f>
        <v>0</v>
      </c>
      <c r="E17" s="38"/>
      <c r="F17" s="10"/>
      <c r="G17" s="170"/>
    </row>
    <row r="18" spans="2:7" ht="68.25" hidden="1" customHeight="1" x14ac:dyDescent="0.2">
      <c r="B18" s="181">
        <v>11010200</v>
      </c>
      <c r="C18" s="6" t="s">
        <v>324</v>
      </c>
      <c r="D18" s="37">
        <f>E18</f>
        <v>0</v>
      </c>
      <c r="E18" s="38"/>
      <c r="F18" s="10"/>
      <c r="G18" s="170"/>
    </row>
    <row r="19" spans="2:7" ht="38.25" hidden="1" x14ac:dyDescent="0.2">
      <c r="B19" s="175">
        <v>11010400</v>
      </c>
      <c r="C19" s="6" t="s">
        <v>325</v>
      </c>
      <c r="D19" s="37">
        <f>E19</f>
        <v>0</v>
      </c>
      <c r="E19" s="38"/>
      <c r="F19" s="10"/>
      <c r="G19" s="170"/>
    </row>
    <row r="20" spans="2:7" ht="38.25" hidden="1" x14ac:dyDescent="0.2">
      <c r="B20" s="175">
        <v>11010500</v>
      </c>
      <c r="C20" s="6" t="s">
        <v>326</v>
      </c>
      <c r="D20" s="37">
        <f>E20</f>
        <v>0</v>
      </c>
      <c r="E20" s="38"/>
      <c r="F20" s="10"/>
      <c r="G20" s="170"/>
    </row>
    <row r="21" spans="2:7" ht="38.25" hidden="1" customHeight="1" x14ac:dyDescent="0.2">
      <c r="B21" s="175">
        <v>11011300</v>
      </c>
      <c r="C21" s="6" t="s">
        <v>499</v>
      </c>
      <c r="D21" s="37">
        <f>E21</f>
        <v>0</v>
      </c>
      <c r="E21" s="38"/>
      <c r="F21" s="10"/>
      <c r="G21" s="170"/>
    </row>
    <row r="22" spans="2:7" ht="15" hidden="1" customHeight="1" x14ac:dyDescent="0.2">
      <c r="B22" s="171">
        <v>11020000</v>
      </c>
      <c r="C22" s="172" t="s">
        <v>7</v>
      </c>
      <c r="D22" s="173">
        <f>E22+F22</f>
        <v>0</v>
      </c>
      <c r="E22" s="174">
        <f>E23</f>
        <v>0</v>
      </c>
      <c r="F22" s="10">
        <v>0</v>
      </c>
      <c r="G22" s="24">
        <v>0</v>
      </c>
    </row>
    <row r="23" spans="2:7" ht="25.5" hidden="1" customHeight="1" x14ac:dyDescent="0.2">
      <c r="B23" s="175">
        <v>11020200</v>
      </c>
      <c r="C23" s="176" t="s">
        <v>28</v>
      </c>
      <c r="D23" s="37">
        <f>E23+F23</f>
        <v>0</v>
      </c>
      <c r="E23" s="38"/>
      <c r="F23" s="10">
        <v>0</v>
      </c>
      <c r="G23" s="24">
        <v>0</v>
      </c>
    </row>
    <row r="24" spans="2:7" ht="29.25" hidden="1" customHeight="1" x14ac:dyDescent="0.25">
      <c r="B24" s="166">
        <v>13000000</v>
      </c>
      <c r="C24" s="167" t="s">
        <v>70</v>
      </c>
      <c r="D24" s="168">
        <f>E24+F24</f>
        <v>0</v>
      </c>
      <c r="E24" s="169">
        <f>E28+E25+E30</f>
        <v>0</v>
      </c>
      <c r="F24" s="10">
        <v>0</v>
      </c>
      <c r="G24" s="170">
        <v>0</v>
      </c>
    </row>
    <row r="25" spans="2:7" s="179" customFormat="1" ht="45" hidden="1" customHeight="1" x14ac:dyDescent="0.25">
      <c r="B25" s="18">
        <v>13010000</v>
      </c>
      <c r="C25" s="7" t="s">
        <v>173</v>
      </c>
      <c r="D25" s="168">
        <f>D27+D26</f>
        <v>0</v>
      </c>
      <c r="E25" s="169">
        <f>E27+E26</f>
        <v>0</v>
      </c>
      <c r="F25" s="177">
        <f>F27</f>
        <v>0</v>
      </c>
      <c r="G25" s="178">
        <f>G27</f>
        <v>0</v>
      </c>
    </row>
    <row r="26" spans="2:7" ht="51" hidden="1" customHeight="1" x14ac:dyDescent="0.2">
      <c r="B26" s="19">
        <v>13010100</v>
      </c>
      <c r="C26" s="6" t="s">
        <v>327</v>
      </c>
      <c r="D26" s="37">
        <f>E26</f>
        <v>0</v>
      </c>
      <c r="E26" s="38"/>
      <c r="F26" s="10"/>
      <c r="G26" s="170"/>
    </row>
    <row r="27" spans="2:7" ht="63.75" hidden="1" x14ac:dyDescent="0.2">
      <c r="B27" s="19">
        <v>13010200</v>
      </c>
      <c r="C27" s="6" t="s">
        <v>172</v>
      </c>
      <c r="D27" s="37">
        <f>E27</f>
        <v>0</v>
      </c>
      <c r="E27" s="38"/>
      <c r="F27" s="10"/>
      <c r="G27" s="170"/>
    </row>
    <row r="28" spans="2:7" ht="25.5" hidden="1" customHeight="1" x14ac:dyDescent="0.2">
      <c r="B28" s="171">
        <v>13030000</v>
      </c>
      <c r="C28" s="172" t="s">
        <v>71</v>
      </c>
      <c r="D28" s="173">
        <f>E28+F28</f>
        <v>0</v>
      </c>
      <c r="E28" s="174">
        <f>E29</f>
        <v>0</v>
      </c>
      <c r="F28" s="10">
        <v>0</v>
      </c>
      <c r="G28" s="24">
        <v>0</v>
      </c>
    </row>
    <row r="29" spans="2:7" ht="25.5" hidden="1" customHeight="1" x14ac:dyDescent="0.2">
      <c r="B29" s="175">
        <v>13030100</v>
      </c>
      <c r="C29" s="176" t="s">
        <v>170</v>
      </c>
      <c r="D29" s="37">
        <f>E29</f>
        <v>0</v>
      </c>
      <c r="E29" s="38"/>
      <c r="F29" s="10"/>
      <c r="G29" s="24"/>
    </row>
    <row r="30" spans="2:7" s="179" customFormat="1" ht="25.5" hidden="1" customHeight="1" x14ac:dyDescent="0.2">
      <c r="B30" s="171">
        <v>13040000</v>
      </c>
      <c r="C30" s="172" t="s">
        <v>506</v>
      </c>
      <c r="D30" s="173">
        <f>D31</f>
        <v>0</v>
      </c>
      <c r="E30" s="174">
        <f>E31</f>
        <v>0</v>
      </c>
      <c r="F30" s="177">
        <f>F31</f>
        <v>0</v>
      </c>
      <c r="G30" s="180">
        <f>G31</f>
        <v>0</v>
      </c>
    </row>
    <row r="31" spans="2:7" ht="45" hidden="1" customHeight="1" x14ac:dyDescent="0.2">
      <c r="B31" s="181">
        <v>13040100</v>
      </c>
      <c r="C31" s="25" t="s">
        <v>270</v>
      </c>
      <c r="D31" s="37">
        <f>E31+F31</f>
        <v>0</v>
      </c>
      <c r="E31" s="38"/>
      <c r="F31" s="10"/>
      <c r="G31" s="24"/>
    </row>
    <row r="32" spans="2:7" ht="13.5" hidden="1" customHeight="1" x14ac:dyDescent="0.25">
      <c r="B32" s="166">
        <v>14000000</v>
      </c>
      <c r="C32" s="167" t="s">
        <v>62</v>
      </c>
      <c r="D32" s="168">
        <f>E32+F32</f>
        <v>0</v>
      </c>
      <c r="E32" s="169">
        <f>E37+E35+E33</f>
        <v>0</v>
      </c>
      <c r="F32" s="10">
        <v>0</v>
      </c>
      <c r="G32" s="24">
        <v>0</v>
      </c>
    </row>
    <row r="33" spans="2:7" ht="25.5" hidden="1" x14ac:dyDescent="0.2">
      <c r="B33" s="171">
        <v>14020000</v>
      </c>
      <c r="C33" s="20" t="s">
        <v>81</v>
      </c>
      <c r="D33" s="173">
        <f>E33+F33</f>
        <v>0</v>
      </c>
      <c r="E33" s="174">
        <f>E34</f>
        <v>0</v>
      </c>
      <c r="F33" s="10">
        <f>F34</f>
        <v>0</v>
      </c>
      <c r="G33" s="24">
        <f>G34</f>
        <v>0</v>
      </c>
    </row>
    <row r="34" spans="2:7" ht="13.5" hidden="1" customHeight="1" x14ac:dyDescent="0.2">
      <c r="B34" s="175">
        <v>14021900</v>
      </c>
      <c r="C34" s="176" t="s">
        <v>82</v>
      </c>
      <c r="D34" s="37">
        <f>E34+F34</f>
        <v>0</v>
      </c>
      <c r="E34" s="38"/>
      <c r="F34" s="10">
        <v>0</v>
      </c>
      <c r="G34" s="24">
        <v>0</v>
      </c>
    </row>
    <row r="35" spans="2:7" ht="27.75" hidden="1" customHeight="1" x14ac:dyDescent="0.2">
      <c r="B35" s="171">
        <v>14030000</v>
      </c>
      <c r="C35" s="20" t="s">
        <v>83</v>
      </c>
      <c r="D35" s="173">
        <f>D36</f>
        <v>0</v>
      </c>
      <c r="E35" s="174">
        <f>E36</f>
        <v>0</v>
      </c>
      <c r="F35" s="10">
        <f>F36</f>
        <v>0</v>
      </c>
      <c r="G35" s="24">
        <f>G36</f>
        <v>0</v>
      </c>
    </row>
    <row r="36" spans="2:7" ht="13.5" hidden="1" customHeight="1" x14ac:dyDescent="0.2">
      <c r="B36" s="175">
        <v>14031900</v>
      </c>
      <c r="C36" s="176" t="s">
        <v>82</v>
      </c>
      <c r="D36" s="37">
        <f t="shared" ref="D36:D41" si="0">E36+F36</f>
        <v>0</v>
      </c>
      <c r="E36" s="38"/>
      <c r="F36" s="10">
        <v>0</v>
      </c>
      <c r="G36" s="24">
        <v>0</v>
      </c>
    </row>
    <row r="37" spans="2:7" s="179" customFormat="1" ht="25.5" hidden="1" customHeight="1" x14ac:dyDescent="0.2">
      <c r="B37" s="171">
        <v>14040000</v>
      </c>
      <c r="C37" s="172" t="s">
        <v>63</v>
      </c>
      <c r="D37" s="173">
        <f t="shared" si="0"/>
        <v>0</v>
      </c>
      <c r="E37" s="174">
        <f>E38+E39</f>
        <v>0</v>
      </c>
      <c r="F37" s="177">
        <v>0</v>
      </c>
      <c r="G37" s="180">
        <v>0</v>
      </c>
    </row>
    <row r="38" spans="2:7" s="179" customFormat="1" ht="102" hidden="1" x14ac:dyDescent="0.2">
      <c r="B38" s="181">
        <v>14040100</v>
      </c>
      <c r="C38" s="176" t="s">
        <v>440</v>
      </c>
      <c r="D38" s="182">
        <f t="shared" si="0"/>
        <v>0</v>
      </c>
      <c r="E38" s="183"/>
      <c r="F38" s="177"/>
      <c r="G38" s="180"/>
    </row>
    <row r="39" spans="2:7" s="179" customFormat="1" ht="63.75" hidden="1" x14ac:dyDescent="0.2">
      <c r="B39" s="420">
        <v>14040200</v>
      </c>
      <c r="C39" s="421" t="s">
        <v>464</v>
      </c>
      <c r="D39" s="422">
        <f t="shared" si="0"/>
        <v>0</v>
      </c>
      <c r="E39" s="423"/>
      <c r="F39" s="424"/>
      <c r="G39" s="180"/>
    </row>
    <row r="40" spans="2:7" s="179" customFormat="1" ht="15" hidden="1" customHeight="1" x14ac:dyDescent="0.25">
      <c r="B40" s="166">
        <v>18000000</v>
      </c>
      <c r="C40" s="167" t="s">
        <v>45</v>
      </c>
      <c r="D40" s="168">
        <f t="shared" si="0"/>
        <v>0</v>
      </c>
      <c r="E40" s="169">
        <f>E41+E54+E52</f>
        <v>0</v>
      </c>
      <c r="F40" s="177">
        <v>0</v>
      </c>
      <c r="G40" s="24">
        <v>0</v>
      </c>
    </row>
    <row r="41" spans="2:7" s="179" customFormat="1" ht="15" hidden="1" customHeight="1" x14ac:dyDescent="0.2">
      <c r="B41" s="171">
        <v>18010000</v>
      </c>
      <c r="C41" s="172" t="s">
        <v>46</v>
      </c>
      <c r="D41" s="173">
        <f t="shared" si="0"/>
        <v>0</v>
      </c>
      <c r="E41" s="184">
        <f>SUM(E42:E51)</f>
        <v>0</v>
      </c>
      <c r="F41" s="177">
        <f>SUM(F42:F49)</f>
        <v>0</v>
      </c>
      <c r="G41" s="180">
        <f>SUM(G42:G49)</f>
        <v>0</v>
      </c>
    </row>
    <row r="42" spans="2:7" ht="37.5" hidden="1" customHeight="1" x14ac:dyDescent="0.2">
      <c r="B42" s="175">
        <v>18010100</v>
      </c>
      <c r="C42" s="176" t="s">
        <v>47</v>
      </c>
      <c r="D42" s="37">
        <f t="shared" ref="D42:D56" si="1">E42+F42</f>
        <v>0</v>
      </c>
      <c r="E42" s="38"/>
      <c r="F42" s="10">
        <v>0</v>
      </c>
      <c r="G42" s="24">
        <v>0</v>
      </c>
    </row>
    <row r="43" spans="2:7" ht="51" hidden="1" customHeight="1" x14ac:dyDescent="0.2">
      <c r="B43" s="175">
        <v>18010200</v>
      </c>
      <c r="C43" s="176" t="s">
        <v>48</v>
      </c>
      <c r="D43" s="37">
        <f t="shared" si="1"/>
        <v>0</v>
      </c>
      <c r="E43" s="38"/>
      <c r="F43" s="10">
        <v>0</v>
      </c>
      <c r="G43" s="24">
        <v>0</v>
      </c>
    </row>
    <row r="44" spans="2:7" ht="51.75" hidden="1" customHeight="1" x14ac:dyDescent="0.2">
      <c r="B44" s="175">
        <v>18010300</v>
      </c>
      <c r="C44" s="176" t="s">
        <v>65</v>
      </c>
      <c r="D44" s="37">
        <f t="shared" si="1"/>
        <v>0</v>
      </c>
      <c r="E44" s="38"/>
      <c r="F44" s="10">
        <v>0</v>
      </c>
      <c r="G44" s="24">
        <v>0</v>
      </c>
    </row>
    <row r="45" spans="2:7" ht="39" hidden="1" customHeight="1" x14ac:dyDescent="0.2">
      <c r="B45" s="175">
        <v>18010400</v>
      </c>
      <c r="C45" s="176" t="s">
        <v>66</v>
      </c>
      <c r="D45" s="37">
        <f t="shared" si="1"/>
        <v>0</v>
      </c>
      <c r="E45" s="38"/>
      <c r="F45" s="10">
        <v>0</v>
      </c>
      <c r="G45" s="24">
        <v>0</v>
      </c>
    </row>
    <row r="46" spans="2:7" ht="14.25" hidden="1" customHeight="1" x14ac:dyDescent="0.2">
      <c r="B46" s="175">
        <v>18010500</v>
      </c>
      <c r="C46" s="176" t="s">
        <v>23</v>
      </c>
      <c r="D46" s="37">
        <f t="shared" si="1"/>
        <v>0</v>
      </c>
      <c r="E46" s="38"/>
      <c r="F46" s="10">
        <v>0</v>
      </c>
      <c r="G46" s="24">
        <v>0</v>
      </c>
    </row>
    <row r="47" spans="2:7" ht="14.25" hidden="1" customHeight="1" x14ac:dyDescent="0.2">
      <c r="B47" s="175">
        <v>18010600</v>
      </c>
      <c r="C47" s="176" t="s">
        <v>24</v>
      </c>
      <c r="D47" s="37">
        <f t="shared" si="1"/>
        <v>0</v>
      </c>
      <c r="E47" s="38"/>
      <c r="F47" s="10">
        <v>0</v>
      </c>
      <c r="G47" s="24">
        <v>0</v>
      </c>
    </row>
    <row r="48" spans="2:7" ht="14.25" hidden="1" customHeight="1" x14ac:dyDescent="0.2">
      <c r="B48" s="175">
        <v>18010700</v>
      </c>
      <c r="C48" s="176" t="s">
        <v>25</v>
      </c>
      <c r="D48" s="37">
        <f t="shared" si="1"/>
        <v>0</v>
      </c>
      <c r="E48" s="38"/>
      <c r="F48" s="10">
        <v>0</v>
      </c>
      <c r="G48" s="24">
        <v>0</v>
      </c>
    </row>
    <row r="49" spans="2:7" ht="14.25" hidden="1" customHeight="1" x14ac:dyDescent="0.2">
      <c r="B49" s="175">
        <v>18010900</v>
      </c>
      <c r="C49" s="176" t="s">
        <v>26</v>
      </c>
      <c r="D49" s="37">
        <f t="shared" si="1"/>
        <v>0</v>
      </c>
      <c r="E49" s="38"/>
      <c r="F49" s="10">
        <v>0</v>
      </c>
      <c r="G49" s="24">
        <v>0</v>
      </c>
    </row>
    <row r="50" spans="2:7" ht="14.25" hidden="1" customHeight="1" x14ac:dyDescent="0.2">
      <c r="B50" s="175">
        <v>18011000</v>
      </c>
      <c r="C50" s="176" t="s">
        <v>450</v>
      </c>
      <c r="D50" s="37">
        <f t="shared" si="1"/>
        <v>0</v>
      </c>
      <c r="E50" s="38"/>
      <c r="F50" s="185"/>
      <c r="G50" s="186"/>
    </row>
    <row r="51" spans="2:7" ht="14.25" hidden="1" customHeight="1" x14ac:dyDescent="0.2">
      <c r="B51" s="175">
        <v>18011100</v>
      </c>
      <c r="C51" s="176" t="s">
        <v>64</v>
      </c>
      <c r="D51" s="37">
        <f t="shared" si="1"/>
        <v>0</v>
      </c>
      <c r="E51" s="38"/>
      <c r="F51" s="185">
        <v>0</v>
      </c>
      <c r="G51" s="186">
        <v>0</v>
      </c>
    </row>
    <row r="52" spans="2:7" s="179" customFormat="1" ht="14.25" hidden="1" customHeight="1" x14ac:dyDescent="0.2">
      <c r="B52" s="21">
        <v>18030000</v>
      </c>
      <c r="C52" s="8" t="s">
        <v>174</v>
      </c>
      <c r="D52" s="173">
        <f>E52</f>
        <v>0</v>
      </c>
      <c r="E52" s="174">
        <f>E53</f>
        <v>0</v>
      </c>
      <c r="F52" s="187">
        <v>0</v>
      </c>
      <c r="G52" s="188">
        <v>0</v>
      </c>
    </row>
    <row r="53" spans="2:7" ht="24.75" hidden="1" customHeight="1" x14ac:dyDescent="0.2">
      <c r="B53" s="22">
        <v>18030100</v>
      </c>
      <c r="C53" s="9" t="s">
        <v>175</v>
      </c>
      <c r="D53" s="37">
        <f>E53</f>
        <v>0</v>
      </c>
      <c r="E53" s="38"/>
      <c r="F53" s="185">
        <v>0</v>
      </c>
      <c r="G53" s="186">
        <v>0</v>
      </c>
    </row>
    <row r="54" spans="2:7" s="179" customFormat="1" hidden="1" x14ac:dyDescent="0.2">
      <c r="B54" s="171">
        <v>18050000</v>
      </c>
      <c r="C54" s="189" t="s">
        <v>29</v>
      </c>
      <c r="D54" s="173">
        <f>E54+F54</f>
        <v>0</v>
      </c>
      <c r="E54" s="174">
        <f>SUM(E55:E57)</f>
        <v>0</v>
      </c>
      <c r="F54" s="187">
        <f>SUM(F55:F56)</f>
        <v>0</v>
      </c>
      <c r="G54" s="188">
        <f>SUM(G55:G56)</f>
        <v>0</v>
      </c>
    </row>
    <row r="55" spans="2:7" s="179" customFormat="1" ht="13.5" hidden="1" customHeight="1" x14ac:dyDescent="0.2">
      <c r="B55" s="175">
        <v>18050300</v>
      </c>
      <c r="C55" s="190" t="s">
        <v>30</v>
      </c>
      <c r="D55" s="37">
        <f t="shared" si="1"/>
        <v>0</v>
      </c>
      <c r="E55" s="38"/>
      <c r="F55" s="10">
        <v>0</v>
      </c>
      <c r="G55" s="24">
        <v>0</v>
      </c>
    </row>
    <row r="56" spans="2:7" s="179" customFormat="1" hidden="1" x14ac:dyDescent="0.2">
      <c r="B56" s="175">
        <v>18050400</v>
      </c>
      <c r="C56" s="190" t="s">
        <v>31</v>
      </c>
      <c r="D56" s="37">
        <f t="shared" si="1"/>
        <v>0</v>
      </c>
      <c r="E56" s="38"/>
      <c r="F56" s="10">
        <v>0</v>
      </c>
      <c r="G56" s="24">
        <v>0</v>
      </c>
    </row>
    <row r="57" spans="2:7" s="179" customFormat="1" ht="63.75" hidden="1" x14ac:dyDescent="0.2">
      <c r="B57" s="22">
        <v>18050500</v>
      </c>
      <c r="C57" s="15" t="s">
        <v>176</v>
      </c>
      <c r="D57" s="37">
        <f>E57</f>
        <v>0</v>
      </c>
      <c r="E57" s="38"/>
      <c r="F57" s="185"/>
      <c r="G57" s="24"/>
    </row>
    <row r="58" spans="2:7" s="179" customFormat="1" ht="13.5" hidden="1" x14ac:dyDescent="0.25">
      <c r="B58" s="166">
        <v>19000000</v>
      </c>
      <c r="C58" s="167" t="s">
        <v>32</v>
      </c>
      <c r="D58" s="168">
        <f t="shared" ref="D58:D70" si="2">E58+F58</f>
        <v>0</v>
      </c>
      <c r="E58" s="169">
        <f>E59</f>
        <v>0</v>
      </c>
      <c r="F58" s="169">
        <f>F59</f>
        <v>0</v>
      </c>
      <c r="G58" s="24">
        <v>0</v>
      </c>
    </row>
    <row r="59" spans="2:7" s="179" customFormat="1" hidden="1" x14ac:dyDescent="0.2">
      <c r="B59" s="171">
        <v>19010000</v>
      </c>
      <c r="C59" s="191" t="s">
        <v>39</v>
      </c>
      <c r="D59" s="173">
        <f t="shared" si="2"/>
        <v>0</v>
      </c>
      <c r="E59" s="174">
        <f>E60</f>
        <v>0</v>
      </c>
      <c r="F59" s="174">
        <f>F60</f>
        <v>0</v>
      </c>
      <c r="G59" s="24">
        <v>0</v>
      </c>
    </row>
    <row r="60" spans="2:7" s="179" customFormat="1" ht="38.25" hidden="1" x14ac:dyDescent="0.2">
      <c r="B60" s="192">
        <v>19010100</v>
      </c>
      <c r="C60" s="193" t="s">
        <v>38</v>
      </c>
      <c r="D60" s="194">
        <f t="shared" si="2"/>
        <v>0</v>
      </c>
      <c r="E60" s="195">
        <v>0</v>
      </c>
      <c r="F60" s="563"/>
      <c r="G60" s="196"/>
    </row>
    <row r="61" spans="2:7" ht="15.75" hidden="1" x14ac:dyDescent="0.25">
      <c r="B61" s="197">
        <v>20000000</v>
      </c>
      <c r="C61" s="198" t="s">
        <v>8</v>
      </c>
      <c r="D61" s="199">
        <f t="shared" si="2"/>
        <v>0</v>
      </c>
      <c r="E61" s="200">
        <f>E62+E70+E79+E84</f>
        <v>0</v>
      </c>
      <c r="F61" s="201">
        <f>F84+F79+F70+F62</f>
        <v>0</v>
      </c>
      <c r="G61" s="24">
        <f>G84</f>
        <v>0</v>
      </c>
    </row>
    <row r="62" spans="2:7" s="205" customFormat="1" ht="27" hidden="1" x14ac:dyDescent="0.25">
      <c r="B62" s="405">
        <v>21000000</v>
      </c>
      <c r="C62" s="17" t="s">
        <v>182</v>
      </c>
      <c r="D62" s="202">
        <f t="shared" si="2"/>
        <v>0</v>
      </c>
      <c r="E62" s="169">
        <f>E64+E63</f>
        <v>0</v>
      </c>
      <c r="F62" s="203">
        <f>F64+F69</f>
        <v>0</v>
      </c>
      <c r="G62" s="204"/>
    </row>
    <row r="63" spans="2:7" s="205" customFormat="1" ht="47.25" hidden="1" customHeight="1" x14ac:dyDescent="0.25">
      <c r="B63" s="19">
        <v>21010300</v>
      </c>
      <c r="C63" s="6" t="s">
        <v>500</v>
      </c>
      <c r="D63" s="37">
        <f t="shared" si="2"/>
        <v>0</v>
      </c>
      <c r="E63" s="38"/>
      <c r="F63" s="203"/>
      <c r="G63" s="204"/>
    </row>
    <row r="64" spans="2:7" ht="13.5" hidden="1" x14ac:dyDescent="0.25">
      <c r="B64" s="166">
        <v>21080000</v>
      </c>
      <c r="C64" s="167" t="s">
        <v>14</v>
      </c>
      <c r="D64" s="168">
        <f t="shared" si="2"/>
        <v>0</v>
      </c>
      <c r="E64" s="169">
        <f>E66+E67+E65+E68</f>
        <v>0</v>
      </c>
      <c r="F64" s="10">
        <v>0</v>
      </c>
      <c r="G64" s="24">
        <v>0</v>
      </c>
    </row>
    <row r="65" spans="2:7" hidden="1" x14ac:dyDescent="0.2">
      <c r="B65" s="175">
        <v>21080500</v>
      </c>
      <c r="C65" s="176" t="s">
        <v>14</v>
      </c>
      <c r="D65" s="37">
        <f t="shared" si="2"/>
        <v>0</v>
      </c>
      <c r="E65" s="38"/>
      <c r="F65" s="10"/>
      <c r="G65" s="24"/>
    </row>
    <row r="66" spans="2:7" hidden="1" x14ac:dyDescent="0.2">
      <c r="B66" s="175">
        <v>21081100</v>
      </c>
      <c r="C66" s="176" t="s">
        <v>11</v>
      </c>
      <c r="D66" s="37">
        <f t="shared" si="2"/>
        <v>0</v>
      </c>
      <c r="E66" s="38"/>
      <c r="F66" s="10">
        <v>0</v>
      </c>
      <c r="G66" s="24">
        <v>0</v>
      </c>
    </row>
    <row r="67" spans="2:7" ht="39" hidden="1" customHeight="1" x14ac:dyDescent="0.2">
      <c r="B67" s="175">
        <v>21081500</v>
      </c>
      <c r="C67" s="16" t="s">
        <v>84</v>
      </c>
      <c r="D67" s="37">
        <f t="shared" si="2"/>
        <v>0</v>
      </c>
      <c r="E67" s="38"/>
      <c r="F67" s="10">
        <v>0</v>
      </c>
      <c r="G67" s="24">
        <v>0</v>
      </c>
    </row>
    <row r="68" spans="2:7" ht="66.75" hidden="1" customHeight="1" x14ac:dyDescent="0.2">
      <c r="B68" s="175">
        <v>21082400</v>
      </c>
      <c r="C68" s="16" t="s">
        <v>451</v>
      </c>
      <c r="D68" s="37">
        <f t="shared" si="2"/>
        <v>0</v>
      </c>
      <c r="E68" s="38"/>
      <c r="F68" s="10"/>
      <c r="G68" s="24"/>
    </row>
    <row r="69" spans="2:7" ht="38.25" hidden="1" x14ac:dyDescent="0.2">
      <c r="B69" s="171">
        <v>21110000</v>
      </c>
      <c r="C69" s="28" t="s">
        <v>342</v>
      </c>
      <c r="D69" s="173">
        <f>E69+F69</f>
        <v>0</v>
      </c>
      <c r="E69" s="174"/>
      <c r="F69" s="177"/>
      <c r="G69" s="180"/>
    </row>
    <row r="70" spans="2:7" ht="27" hidden="1" x14ac:dyDescent="0.25">
      <c r="B70" s="166">
        <v>22000000</v>
      </c>
      <c r="C70" s="167" t="s">
        <v>9</v>
      </c>
      <c r="D70" s="168">
        <f t="shared" si="2"/>
        <v>0</v>
      </c>
      <c r="E70" s="169">
        <f>E76+E71+E75</f>
        <v>0</v>
      </c>
      <c r="F70" s="10">
        <v>0</v>
      </c>
      <c r="G70" s="24">
        <v>0</v>
      </c>
    </row>
    <row r="71" spans="2:7" ht="13.5" hidden="1" x14ac:dyDescent="0.25">
      <c r="B71" s="171">
        <v>22010000</v>
      </c>
      <c r="C71" s="167" t="s">
        <v>72</v>
      </c>
      <c r="D71" s="173">
        <f>D73+D72+D74</f>
        <v>0</v>
      </c>
      <c r="E71" s="174">
        <f>E72+E73+E74</f>
        <v>0</v>
      </c>
      <c r="F71" s="10">
        <v>0</v>
      </c>
      <c r="G71" s="24">
        <v>0</v>
      </c>
    </row>
    <row r="72" spans="2:7" ht="38.25" hidden="1" x14ac:dyDescent="0.2">
      <c r="B72" s="19">
        <v>22010300</v>
      </c>
      <c r="C72" s="6" t="s">
        <v>177</v>
      </c>
      <c r="D72" s="37">
        <f>E72</f>
        <v>0</v>
      </c>
      <c r="E72" s="38"/>
      <c r="F72" s="10"/>
      <c r="G72" s="24"/>
    </row>
    <row r="73" spans="2:7" hidden="1" x14ac:dyDescent="0.2">
      <c r="B73" s="175">
        <v>22012500</v>
      </c>
      <c r="C73" s="176" t="s">
        <v>73</v>
      </c>
      <c r="D73" s="37">
        <f>E73</f>
        <v>0</v>
      </c>
      <c r="E73" s="38"/>
      <c r="F73" s="10">
        <v>0</v>
      </c>
      <c r="G73" s="24">
        <v>0</v>
      </c>
    </row>
    <row r="74" spans="2:7" ht="25.5" hidden="1" x14ac:dyDescent="0.2">
      <c r="B74" s="19">
        <v>22012600</v>
      </c>
      <c r="C74" s="6" t="s">
        <v>178</v>
      </c>
      <c r="D74" s="37">
        <f>E74</f>
        <v>0</v>
      </c>
      <c r="E74" s="38"/>
      <c r="F74" s="10"/>
      <c r="G74" s="24"/>
    </row>
    <row r="75" spans="2:7" ht="38.25" hidden="1" x14ac:dyDescent="0.2">
      <c r="B75" s="407">
        <v>22080400</v>
      </c>
      <c r="C75" s="406" t="s">
        <v>328</v>
      </c>
      <c r="D75" s="39">
        <f>E75</f>
        <v>0</v>
      </c>
      <c r="E75" s="40"/>
      <c r="F75" s="26"/>
      <c r="G75" s="27"/>
    </row>
    <row r="76" spans="2:7" hidden="1" x14ac:dyDescent="0.2">
      <c r="B76" s="171">
        <v>22090000</v>
      </c>
      <c r="C76" s="172" t="s">
        <v>10</v>
      </c>
      <c r="D76" s="173">
        <f>E76+F76</f>
        <v>0</v>
      </c>
      <c r="E76" s="174">
        <f>SUM(E77:E78)</f>
        <v>0</v>
      </c>
      <c r="F76" s="10">
        <v>0</v>
      </c>
      <c r="G76" s="24">
        <v>0</v>
      </c>
    </row>
    <row r="77" spans="2:7" ht="49.5" hidden="1" customHeight="1" x14ac:dyDescent="0.2">
      <c r="B77" s="175">
        <v>22090100</v>
      </c>
      <c r="C77" s="176" t="s">
        <v>21</v>
      </c>
      <c r="D77" s="206">
        <f>E77+F77</f>
        <v>0</v>
      </c>
      <c r="E77" s="183"/>
      <c r="F77" s="10">
        <v>0</v>
      </c>
      <c r="G77" s="24">
        <v>0</v>
      </c>
    </row>
    <row r="78" spans="2:7" ht="37.5" hidden="1" customHeight="1" x14ac:dyDescent="0.2">
      <c r="B78" s="175">
        <v>22090400</v>
      </c>
      <c r="C78" s="176" t="s">
        <v>22</v>
      </c>
      <c r="D78" s="37">
        <f>E78+F78</f>
        <v>0</v>
      </c>
      <c r="E78" s="38"/>
      <c r="F78" s="10">
        <v>0</v>
      </c>
      <c r="G78" s="24">
        <v>0</v>
      </c>
    </row>
    <row r="79" spans="2:7" s="205" customFormat="1" ht="13.5" hidden="1" x14ac:dyDescent="0.25">
      <c r="B79" s="23">
        <v>24000000</v>
      </c>
      <c r="C79" s="12" t="s">
        <v>179</v>
      </c>
      <c r="D79" s="168">
        <f>E79+F79</f>
        <v>0</v>
      </c>
      <c r="E79" s="169">
        <f>E80</f>
        <v>0</v>
      </c>
      <c r="F79" s="203">
        <f>F80</f>
        <v>0</v>
      </c>
      <c r="G79" s="204"/>
    </row>
    <row r="80" spans="2:7" hidden="1" x14ac:dyDescent="0.2">
      <c r="B80" s="18">
        <v>24060000</v>
      </c>
      <c r="C80" s="11" t="s">
        <v>180</v>
      </c>
      <c r="D80" s="173">
        <f>E80+F80</f>
        <v>0</v>
      </c>
      <c r="E80" s="174">
        <f>E81+E83</f>
        <v>0</v>
      </c>
      <c r="F80" s="177">
        <f>F81+F82+F83</f>
        <v>0</v>
      </c>
      <c r="G80" s="24"/>
    </row>
    <row r="81" spans="2:7" hidden="1" x14ac:dyDescent="0.2">
      <c r="B81" s="19">
        <v>24060300</v>
      </c>
      <c r="C81" s="5" t="s">
        <v>180</v>
      </c>
      <c r="D81" s="37">
        <f>E81</f>
        <v>0</v>
      </c>
      <c r="E81" s="38"/>
      <c r="F81" s="10"/>
      <c r="G81" s="24"/>
    </row>
    <row r="82" spans="2:7" ht="51" hidden="1" x14ac:dyDescent="0.2">
      <c r="B82" s="19">
        <v>24062100</v>
      </c>
      <c r="C82" s="6" t="s">
        <v>183</v>
      </c>
      <c r="D82" s="37">
        <f>E82+F82</f>
        <v>0</v>
      </c>
      <c r="E82" s="38">
        <v>0</v>
      </c>
      <c r="F82" s="10"/>
      <c r="G82" s="24"/>
    </row>
    <row r="83" spans="2:7" ht="129.75" hidden="1" customHeight="1" thickBot="1" x14ac:dyDescent="0.25">
      <c r="B83" s="41">
        <v>24062200</v>
      </c>
      <c r="C83" s="6" t="s">
        <v>531</v>
      </c>
      <c r="D83" s="206">
        <f>E83</f>
        <v>0</v>
      </c>
      <c r="E83" s="183"/>
      <c r="F83" s="10"/>
      <c r="G83" s="24"/>
    </row>
    <row r="84" spans="2:7" ht="13.5" hidden="1" x14ac:dyDescent="0.25">
      <c r="B84" s="166">
        <v>25000000</v>
      </c>
      <c r="C84" s="167" t="s">
        <v>12</v>
      </c>
      <c r="D84" s="168">
        <f>E84+F84</f>
        <v>0</v>
      </c>
      <c r="E84" s="169">
        <f t="shared" ref="E84:G85" si="3">E85</f>
        <v>0</v>
      </c>
      <c r="F84" s="203">
        <f t="shared" si="3"/>
        <v>0</v>
      </c>
      <c r="G84" s="204">
        <f t="shared" si="3"/>
        <v>0</v>
      </c>
    </row>
    <row r="85" spans="2:7" s="179" customFormat="1" ht="40.5" hidden="1" x14ac:dyDescent="0.25">
      <c r="B85" s="171">
        <v>25010000</v>
      </c>
      <c r="C85" s="167" t="s">
        <v>33</v>
      </c>
      <c r="D85" s="207">
        <f>E85+F85</f>
        <v>0</v>
      </c>
      <c r="E85" s="174">
        <f t="shared" si="3"/>
        <v>0</v>
      </c>
      <c r="F85" s="177">
        <f t="shared" si="3"/>
        <v>0</v>
      </c>
      <c r="G85" s="180">
        <f t="shared" si="3"/>
        <v>0</v>
      </c>
    </row>
    <row r="86" spans="2:7" ht="25.5" hidden="1" x14ac:dyDescent="0.2">
      <c r="B86" s="175">
        <v>25010100</v>
      </c>
      <c r="C86" s="176" t="s">
        <v>34</v>
      </c>
      <c r="D86" s="37">
        <f>E86+F86</f>
        <v>0</v>
      </c>
      <c r="E86" s="38">
        <v>0</v>
      </c>
      <c r="F86" s="10"/>
      <c r="G86" s="24">
        <v>0</v>
      </c>
    </row>
    <row r="87" spans="2:7" ht="15.75" hidden="1" x14ac:dyDescent="0.25">
      <c r="B87" s="197">
        <v>30000000</v>
      </c>
      <c r="C87" s="198" t="s">
        <v>40</v>
      </c>
      <c r="D87" s="165">
        <f>E87+F87</f>
        <v>0</v>
      </c>
      <c r="E87" s="165">
        <f>E89+E88</f>
        <v>0</v>
      </c>
      <c r="F87" s="210">
        <f>F93+F88</f>
        <v>0</v>
      </c>
      <c r="G87" s="414">
        <f>G93+G88</f>
        <v>0</v>
      </c>
    </row>
    <row r="88" spans="2:7" ht="16.5" hidden="1" customHeight="1" x14ac:dyDescent="0.25">
      <c r="B88" s="166">
        <v>31000000</v>
      </c>
      <c r="C88" s="167" t="s">
        <v>457</v>
      </c>
      <c r="D88" s="202">
        <f>E88+F88</f>
        <v>0</v>
      </c>
      <c r="E88" s="169">
        <f>E89+E90+E91</f>
        <v>0</v>
      </c>
      <c r="F88" s="396">
        <f>G88</f>
        <v>0</v>
      </c>
      <c r="G88" s="397">
        <f>G89+G90+G91+G92</f>
        <v>0</v>
      </c>
    </row>
    <row r="89" spans="2:7" ht="70.5" hidden="1" customHeight="1" x14ac:dyDescent="0.25">
      <c r="B89" s="166">
        <v>31010000</v>
      </c>
      <c r="C89" s="555" t="s">
        <v>329</v>
      </c>
      <c r="D89" s="38">
        <f>E89</f>
        <v>0</v>
      </c>
      <c r="E89" s="38"/>
      <c r="F89" s="174"/>
      <c r="G89" s="581"/>
    </row>
    <row r="90" spans="2:7" ht="77.25" hidden="1" x14ac:dyDescent="0.25">
      <c r="B90" s="175">
        <v>31010200</v>
      </c>
      <c r="C90" s="176" t="s">
        <v>329</v>
      </c>
      <c r="D90" s="37">
        <f>E90+F90</f>
        <v>0</v>
      </c>
      <c r="E90" s="38"/>
      <c r="F90" s="208"/>
      <c r="G90" s="209"/>
    </row>
    <row r="91" spans="2:7" ht="26.25" hidden="1" x14ac:dyDescent="0.25">
      <c r="B91" s="175">
        <v>31020000</v>
      </c>
      <c r="C91" s="176" t="s">
        <v>501</v>
      </c>
      <c r="D91" s="37">
        <f>E91+F91</f>
        <v>0</v>
      </c>
      <c r="E91" s="38"/>
      <c r="F91" s="208"/>
      <c r="G91" s="209"/>
    </row>
    <row r="92" spans="2:7" ht="38.25" hidden="1" x14ac:dyDescent="0.2">
      <c r="B92" s="175">
        <v>31030000</v>
      </c>
      <c r="C92" s="176" t="s">
        <v>452</v>
      </c>
      <c r="D92" s="37">
        <f>F92</f>
        <v>0</v>
      </c>
      <c r="E92" s="38"/>
      <c r="F92" s="37">
        <f>G92</f>
        <v>0</v>
      </c>
      <c r="G92" s="435"/>
    </row>
    <row r="93" spans="2:7" ht="27" hidden="1" x14ac:dyDescent="0.25">
      <c r="B93" s="166">
        <v>33000000</v>
      </c>
      <c r="C93" s="167" t="s">
        <v>35</v>
      </c>
      <c r="D93" s="168">
        <f>E93+F93</f>
        <v>0</v>
      </c>
      <c r="E93" s="38">
        <v>0</v>
      </c>
      <c r="F93" s="396">
        <f>F94</f>
        <v>0</v>
      </c>
      <c r="G93" s="397">
        <f>G94</f>
        <v>0</v>
      </c>
    </row>
    <row r="94" spans="2:7" ht="6" hidden="1" customHeight="1" thickBot="1" x14ac:dyDescent="0.25">
      <c r="B94" s="192">
        <v>33010100</v>
      </c>
      <c r="C94" s="561" t="s">
        <v>36</v>
      </c>
      <c r="D94" s="194">
        <f>E94+F94</f>
        <v>0</v>
      </c>
      <c r="E94" s="562">
        <v>0</v>
      </c>
      <c r="F94" s="563">
        <f>G94</f>
        <v>0</v>
      </c>
      <c r="G94" s="564"/>
    </row>
    <row r="95" spans="2:7" s="398" customFormat="1" ht="32.25" hidden="1" thickBot="1" x14ac:dyDescent="0.3">
      <c r="B95" s="570"/>
      <c r="C95" s="571" t="s">
        <v>140</v>
      </c>
      <c r="D95" s="572">
        <f>D14+D61+D87</f>
        <v>0</v>
      </c>
      <c r="E95" s="573">
        <f>E14+E61+E87</f>
        <v>0</v>
      </c>
      <c r="F95" s="573">
        <f>F14+F61+F87</f>
        <v>0</v>
      </c>
      <c r="G95" s="574">
        <f>G14+G61+G87</f>
        <v>0</v>
      </c>
    </row>
    <row r="96" spans="2:7" ht="15.75" x14ac:dyDescent="0.25">
      <c r="B96" s="565">
        <v>40000000</v>
      </c>
      <c r="C96" s="566" t="s">
        <v>15</v>
      </c>
      <c r="D96" s="567">
        <f>E96+F96</f>
        <v>40000</v>
      </c>
      <c r="E96" s="568">
        <f>E97</f>
        <v>40000</v>
      </c>
      <c r="F96" s="567">
        <f>F97</f>
        <v>0</v>
      </c>
      <c r="G96" s="569">
        <f>G97</f>
        <v>0</v>
      </c>
    </row>
    <row r="97" spans="2:7" ht="17.25" customHeight="1" x14ac:dyDescent="0.25">
      <c r="B97" s="171">
        <v>41000000</v>
      </c>
      <c r="C97" s="172" t="s">
        <v>41</v>
      </c>
      <c r="D97" s="173">
        <f>F97+E97</f>
        <v>40000</v>
      </c>
      <c r="E97" s="173">
        <f>E98+E107+E106</f>
        <v>40000</v>
      </c>
      <c r="F97" s="184">
        <f>F98+F104+F107</f>
        <v>0</v>
      </c>
      <c r="G97" s="554">
        <f>G107</f>
        <v>0</v>
      </c>
    </row>
    <row r="98" spans="2:7" ht="26.25" hidden="1" customHeight="1" x14ac:dyDescent="0.25">
      <c r="B98" s="166">
        <v>41030000</v>
      </c>
      <c r="C98" s="167" t="s">
        <v>442</v>
      </c>
      <c r="D98" s="182">
        <f>D103+D99</f>
        <v>0</v>
      </c>
      <c r="E98" s="213">
        <f>E103+E99</f>
        <v>0</v>
      </c>
      <c r="F98" s="211"/>
      <c r="G98" s="212"/>
    </row>
    <row r="99" spans="2:7" ht="56.25" hidden="1" customHeight="1" x14ac:dyDescent="0.2">
      <c r="B99" s="13">
        <v>41033300</v>
      </c>
      <c r="C99" s="176" t="s">
        <v>558</v>
      </c>
      <c r="D99" s="206">
        <f>E99</f>
        <v>0</v>
      </c>
      <c r="E99" s="214"/>
      <c r="F99" s="217"/>
      <c r="G99" s="215"/>
    </row>
    <row r="100" spans="2:7" ht="25.5" hidden="1" x14ac:dyDescent="0.25">
      <c r="B100" s="13">
        <v>41033900</v>
      </c>
      <c r="C100" s="14" t="s">
        <v>181</v>
      </c>
      <c r="D100" s="216">
        <f>E100+F100</f>
        <v>0</v>
      </c>
      <c r="E100" s="217"/>
      <c r="F100" s="203"/>
      <c r="G100" s="204"/>
    </row>
    <row r="101" spans="2:7" ht="38.25" hidden="1" x14ac:dyDescent="0.25">
      <c r="B101" s="13">
        <v>41034500</v>
      </c>
      <c r="C101" s="14" t="s">
        <v>332</v>
      </c>
      <c r="D101" s="216">
        <f>E101</f>
        <v>0</v>
      </c>
      <c r="E101" s="217"/>
      <c r="F101" s="203"/>
      <c r="G101" s="204"/>
    </row>
    <row r="102" spans="2:7" ht="38.25" hidden="1" x14ac:dyDescent="0.25">
      <c r="B102" s="13">
        <v>41035200</v>
      </c>
      <c r="C102" s="14" t="s">
        <v>309</v>
      </c>
      <c r="D102" s="216">
        <f>E102</f>
        <v>0</v>
      </c>
      <c r="E102" s="217"/>
      <c r="F102" s="203"/>
      <c r="G102" s="204"/>
    </row>
    <row r="103" spans="2:7" ht="38.25" hidden="1" x14ac:dyDescent="0.25">
      <c r="B103" s="13">
        <v>41036500</v>
      </c>
      <c r="C103" s="14" t="s">
        <v>538</v>
      </c>
      <c r="D103" s="206">
        <f>E103</f>
        <v>0</v>
      </c>
      <c r="E103" s="214"/>
      <c r="F103" s="203"/>
      <c r="G103" s="204"/>
    </row>
    <row r="104" spans="2:7" ht="27" hidden="1" x14ac:dyDescent="0.25">
      <c r="B104" s="218">
        <v>41040000</v>
      </c>
      <c r="C104" s="395" t="s">
        <v>448</v>
      </c>
      <c r="D104" s="182">
        <f>D106</f>
        <v>0</v>
      </c>
      <c r="E104" s="213">
        <f>D104</f>
        <v>0</v>
      </c>
      <c r="F104" s="396"/>
      <c r="G104" s="397"/>
    </row>
    <row r="105" spans="2:7" ht="63.75" hidden="1" x14ac:dyDescent="0.25">
      <c r="B105" s="13">
        <v>41040200</v>
      </c>
      <c r="C105" s="14" t="s">
        <v>444</v>
      </c>
      <c r="D105" s="216">
        <f>E105+F105</f>
        <v>0</v>
      </c>
      <c r="E105" s="217"/>
      <c r="F105" s="203"/>
      <c r="G105" s="204"/>
    </row>
    <row r="106" spans="2:7" ht="13.5" hidden="1" x14ac:dyDescent="0.25">
      <c r="B106" s="13">
        <v>41040400</v>
      </c>
      <c r="C106" s="14" t="s">
        <v>447</v>
      </c>
      <c r="D106" s="206">
        <f>E106</f>
        <v>0</v>
      </c>
      <c r="E106" s="214"/>
      <c r="F106" s="203"/>
      <c r="G106" s="204"/>
    </row>
    <row r="107" spans="2:7" ht="33.75" customHeight="1" x14ac:dyDescent="0.25">
      <c r="B107" s="218">
        <v>41050000</v>
      </c>
      <c r="C107" s="167" t="s">
        <v>441</v>
      </c>
      <c r="D107" s="182">
        <f>SUM(E107:F107)</f>
        <v>40000</v>
      </c>
      <c r="E107" s="213">
        <f>E109+E110+E111+E113+E114+E108</f>
        <v>40000</v>
      </c>
      <c r="F107" s="437">
        <f>F113+F112</f>
        <v>0</v>
      </c>
      <c r="G107" s="553">
        <f>G113</f>
        <v>0</v>
      </c>
    </row>
    <row r="108" spans="2:7" ht="38.25" hidden="1" customHeight="1" x14ac:dyDescent="0.2">
      <c r="B108" s="582">
        <v>41051000</v>
      </c>
      <c r="C108" s="14" t="s">
        <v>562</v>
      </c>
      <c r="D108" s="558">
        <f>E108</f>
        <v>0</v>
      </c>
      <c r="E108" s="559"/>
      <c r="F108" s="556"/>
      <c r="G108" s="557"/>
    </row>
    <row r="109" spans="2:7" ht="56.25" hidden="1" customHeight="1" x14ac:dyDescent="0.2">
      <c r="B109" s="582">
        <v>41051200</v>
      </c>
      <c r="C109" s="14" t="s">
        <v>394</v>
      </c>
      <c r="D109" s="558">
        <f>E109</f>
        <v>0</v>
      </c>
      <c r="E109" s="559"/>
      <c r="F109" s="556"/>
      <c r="G109" s="557"/>
    </row>
    <row r="110" spans="2:7" ht="57" hidden="1" customHeight="1" x14ac:dyDescent="0.2">
      <c r="B110" s="582">
        <v>41051700</v>
      </c>
      <c r="C110" s="14" t="s">
        <v>272</v>
      </c>
      <c r="D110" s="558">
        <f>E110</f>
        <v>0</v>
      </c>
      <c r="E110" s="559"/>
      <c r="F110" s="556"/>
      <c r="G110" s="557"/>
    </row>
    <row r="111" spans="2:7" ht="33.75" customHeight="1" thickBot="1" x14ac:dyDescent="0.25">
      <c r="B111" s="181">
        <v>41053900</v>
      </c>
      <c r="C111" s="609" t="s">
        <v>241</v>
      </c>
      <c r="D111" s="558">
        <f>E111</f>
        <v>40000</v>
      </c>
      <c r="E111" s="559">
        <v>40000</v>
      </c>
      <c r="F111" s="556"/>
      <c r="G111" s="557"/>
    </row>
    <row r="112" spans="2:7" ht="41.25" hidden="1" customHeight="1" x14ac:dyDescent="0.2">
      <c r="B112" s="181">
        <v>41051100</v>
      </c>
      <c r="C112" s="176" t="s">
        <v>498</v>
      </c>
      <c r="D112" s="206">
        <f>E112+F112</f>
        <v>0</v>
      </c>
      <c r="E112" s="213"/>
      <c r="F112" s="662"/>
      <c r="G112" s="553"/>
    </row>
    <row r="113" spans="2:8" ht="54.75" hidden="1" customHeight="1" x14ac:dyDescent="0.2">
      <c r="B113" s="175">
        <v>41051400</v>
      </c>
      <c r="C113" s="176" t="s">
        <v>543</v>
      </c>
      <c r="D113" s="206">
        <f>E113+F113</f>
        <v>0</v>
      </c>
      <c r="E113" s="214"/>
      <c r="F113" s="214"/>
      <c r="G113" s="560"/>
    </row>
    <row r="114" spans="2:8" ht="69.75" hidden="1" customHeight="1" thickBot="1" x14ac:dyDescent="0.25">
      <c r="B114" s="425" t="s">
        <v>445</v>
      </c>
      <c r="C114" s="426" t="s">
        <v>446</v>
      </c>
      <c r="D114" s="427">
        <f>E114</f>
        <v>0</v>
      </c>
      <c r="E114" s="428"/>
      <c r="F114" s="393"/>
      <c r="G114" s="394"/>
    </row>
    <row r="115" spans="2:8" s="403" customFormat="1" ht="17.25" thickBot="1" x14ac:dyDescent="0.3">
      <c r="B115" s="399"/>
      <c r="C115" s="400" t="s">
        <v>136</v>
      </c>
      <c r="D115" s="401">
        <f>D95+D96</f>
        <v>40000</v>
      </c>
      <c r="E115" s="402">
        <f>E95+E96</f>
        <v>40000</v>
      </c>
      <c r="F115" s="415">
        <f>F95+F96</f>
        <v>0</v>
      </c>
      <c r="G115" s="416">
        <f>G95+G96</f>
        <v>0</v>
      </c>
      <c r="H115" s="417"/>
    </row>
    <row r="116" spans="2:8" x14ac:dyDescent="0.2">
      <c r="E116" s="4"/>
      <c r="F116" s="2"/>
      <c r="G116" s="2"/>
    </row>
    <row r="117" spans="2:8" x14ac:dyDescent="0.2">
      <c r="D117" s="65"/>
      <c r="E117" s="4"/>
      <c r="F117" s="4"/>
      <c r="G117" s="2"/>
    </row>
    <row r="118" spans="2:8" x14ac:dyDescent="0.2">
      <c r="D118" s="65"/>
      <c r="E118" s="4"/>
      <c r="F118" s="4"/>
      <c r="G118" s="2"/>
    </row>
    <row r="119" spans="2:8" s="29" customFormat="1" ht="18.75" x14ac:dyDescent="0.3">
      <c r="B119" s="29" t="s">
        <v>415</v>
      </c>
      <c r="D119" s="219"/>
      <c r="E119" s="31" t="s">
        <v>404</v>
      </c>
      <c r="F119" s="31"/>
      <c r="G119" s="32"/>
    </row>
    <row r="120" spans="2:8" x14ac:dyDescent="0.2">
      <c r="D120" s="65"/>
      <c r="E120" s="4"/>
      <c r="F120" s="2"/>
      <c r="G120" s="2"/>
    </row>
    <row r="121" spans="2:8" ht="15.75" x14ac:dyDescent="0.25">
      <c r="B121" s="220"/>
      <c r="D121" s="65"/>
      <c r="E121" s="4"/>
      <c r="F121" s="221"/>
      <c r="G121" s="222"/>
    </row>
    <row r="122" spans="2:8" ht="15.75" x14ac:dyDescent="0.25">
      <c r="B122" s="220"/>
      <c r="C122" s="220"/>
      <c r="D122" s="220"/>
      <c r="E122" s="223"/>
      <c r="F122" s="2"/>
      <c r="G122" s="2"/>
    </row>
    <row r="123" spans="2:8" x14ac:dyDescent="0.2">
      <c r="E123" s="224"/>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5"/>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4" t="s">
        <v>1</v>
      </c>
      <c r="F1" s="704"/>
      <c r="G1" s="704"/>
    </row>
    <row r="2" spans="2:7" x14ac:dyDescent="0.2">
      <c r="D2" s="676" t="str">
        <f>додаток_1!D2</f>
        <v xml:space="preserve"> до рішення Здолбунівської міської ради</v>
      </c>
      <c r="E2" s="676"/>
      <c r="F2" s="676"/>
      <c r="G2" s="676"/>
    </row>
    <row r="3" spans="2:7" ht="15.75" customHeight="1" x14ac:dyDescent="0.2">
      <c r="D3" s="703" t="str">
        <f>додаток_1!D3</f>
        <v>"Про зміни до бюджету Здолбунівської міської територіальної громади на 2024 рік"</v>
      </c>
      <c r="E3" s="703"/>
      <c r="F3" s="703"/>
      <c r="G3" s="703"/>
    </row>
    <row r="4" spans="2:7" x14ac:dyDescent="0.2">
      <c r="D4" s="676" t="str">
        <f>додаток_1!D4</f>
        <v>від 26 листопада 2024 року №  2435</v>
      </c>
      <c r="E4" s="676"/>
      <c r="F4" s="676"/>
      <c r="G4" s="676"/>
    </row>
    <row r="5" spans="2:7" x14ac:dyDescent="0.2">
      <c r="F5" s="43"/>
      <c r="G5" s="43"/>
    </row>
    <row r="8" spans="2:7" ht="15.75" x14ac:dyDescent="0.25">
      <c r="B8" s="677" t="s">
        <v>369</v>
      </c>
      <c r="C8" s="677"/>
      <c r="D8" s="677"/>
      <c r="E8" s="677"/>
      <c r="F8" s="677"/>
      <c r="G8" s="677"/>
    </row>
    <row r="9" spans="2:7" ht="15.75" x14ac:dyDescent="0.25">
      <c r="B9" s="677" t="s">
        <v>472</v>
      </c>
      <c r="C9" s="677"/>
      <c r="D9" s="677"/>
      <c r="E9" s="677"/>
      <c r="F9" s="677"/>
      <c r="G9" s="677"/>
    </row>
    <row r="10" spans="2:7" ht="15.75" x14ac:dyDescent="0.25">
      <c r="B10" s="226"/>
      <c r="C10" s="226"/>
      <c r="D10" s="226"/>
      <c r="E10" s="226"/>
      <c r="F10" s="226"/>
      <c r="G10" s="226"/>
    </row>
    <row r="11" spans="2:7" s="45" customFormat="1" x14ac:dyDescent="0.2">
      <c r="B11" s="705">
        <v>1755900000</v>
      </c>
      <c r="C11" s="705"/>
      <c r="D11" s="230"/>
      <c r="E11" s="230"/>
      <c r="F11" s="230"/>
      <c r="G11" s="230"/>
    </row>
    <row r="12" spans="2:7" s="45" customFormat="1" ht="11.25" x14ac:dyDescent="0.2">
      <c r="B12" s="45" t="s">
        <v>152</v>
      </c>
    </row>
    <row r="13" spans="2:7" ht="13.5" thickBot="1" x14ac:dyDescent="0.25">
      <c r="G13" s="1" t="s">
        <v>13</v>
      </c>
    </row>
    <row r="14" spans="2:7" s="241" customFormat="1" ht="15" x14ac:dyDescent="0.25">
      <c r="B14" s="692" t="s">
        <v>42</v>
      </c>
      <c r="C14" s="694" t="s">
        <v>137</v>
      </c>
      <c r="D14" s="694" t="s">
        <v>133</v>
      </c>
      <c r="E14" s="696" t="s">
        <v>16</v>
      </c>
      <c r="F14" s="698" t="s">
        <v>5</v>
      </c>
      <c r="G14" s="699"/>
    </row>
    <row r="15" spans="2:7" s="241" customFormat="1" ht="43.5" thickBot="1" x14ac:dyDescent="0.3">
      <c r="B15" s="693"/>
      <c r="C15" s="695"/>
      <c r="D15" s="695"/>
      <c r="E15" s="697"/>
      <c r="F15" s="242" t="s">
        <v>134</v>
      </c>
      <c r="G15" s="243" t="s">
        <v>135</v>
      </c>
    </row>
    <row r="16" spans="2:7" s="241" customFormat="1" ht="15.75" thickBot="1" x14ac:dyDescent="0.3">
      <c r="B16" s="244">
        <v>1</v>
      </c>
      <c r="C16" s="244">
        <v>2</v>
      </c>
      <c r="D16" s="244">
        <v>3</v>
      </c>
      <c r="E16" s="244">
        <v>4</v>
      </c>
      <c r="F16" s="245">
        <v>5</v>
      </c>
      <c r="G16" s="246">
        <v>6</v>
      </c>
    </row>
    <row r="17" spans="2:10" s="241" customFormat="1" ht="15.75" thickBot="1" x14ac:dyDescent="0.3">
      <c r="B17" s="700" t="s">
        <v>141</v>
      </c>
      <c r="C17" s="701"/>
      <c r="D17" s="701"/>
      <c r="E17" s="701"/>
      <c r="F17" s="701"/>
      <c r="G17" s="702"/>
    </row>
    <row r="18" spans="2:10" s="241" customFormat="1" ht="15" x14ac:dyDescent="0.25">
      <c r="B18" s="247">
        <v>200000</v>
      </c>
      <c r="C18" s="232" t="s">
        <v>138</v>
      </c>
      <c r="D18" s="232">
        <f>D19</f>
        <v>750000</v>
      </c>
      <c r="E18" s="232">
        <f>E19</f>
        <v>-335836</v>
      </c>
      <c r="F18" s="232">
        <f>F19</f>
        <v>1085836</v>
      </c>
      <c r="G18" s="232">
        <f>G19</f>
        <v>1085836</v>
      </c>
    </row>
    <row r="19" spans="2:10" s="241" customFormat="1" ht="30" x14ac:dyDescent="0.25">
      <c r="B19" s="248">
        <v>208000</v>
      </c>
      <c r="C19" s="249" t="s">
        <v>490</v>
      </c>
      <c r="D19" s="233">
        <f>D20-D21</f>
        <v>750000</v>
      </c>
      <c r="E19" s="233">
        <f>E20-E21+E22</f>
        <v>-335836</v>
      </c>
      <c r="F19" s="233">
        <f>F20-F21+F22</f>
        <v>1085836</v>
      </c>
      <c r="G19" s="233">
        <f>G20-G21+G22</f>
        <v>1085836</v>
      </c>
    </row>
    <row r="20" spans="2:10" s="241" customFormat="1" ht="15" x14ac:dyDescent="0.25">
      <c r="B20" s="250">
        <v>208100</v>
      </c>
      <c r="C20" s="249" t="s">
        <v>316</v>
      </c>
      <c r="D20" s="234">
        <f>E20+F20</f>
        <v>0</v>
      </c>
      <c r="E20" s="235">
        <v>0</v>
      </c>
      <c r="F20" s="236"/>
      <c r="G20" s="237">
        <f>F20</f>
        <v>0</v>
      </c>
    </row>
    <row r="21" spans="2:10" s="241" customFormat="1" ht="15" x14ac:dyDescent="0.25">
      <c r="B21" s="251">
        <v>208200</v>
      </c>
      <c r="C21" s="234" t="s">
        <v>43</v>
      </c>
      <c r="D21" s="234">
        <f>E21+F21</f>
        <v>-750000</v>
      </c>
      <c r="E21" s="235">
        <v>-750000</v>
      </c>
      <c r="F21" s="236"/>
      <c r="G21" s="237">
        <f>F21</f>
        <v>0</v>
      </c>
    </row>
    <row r="22" spans="2:10" s="241" customFormat="1" ht="60.75" customHeight="1" x14ac:dyDescent="0.25">
      <c r="B22" s="449">
        <v>208400</v>
      </c>
      <c r="C22" s="249" t="s">
        <v>69</v>
      </c>
      <c r="D22" s="235">
        <f>E22+F22</f>
        <v>0</v>
      </c>
      <c r="E22" s="235">
        <v>-1085836</v>
      </c>
      <c r="F22" s="236">
        <v>1085836</v>
      </c>
      <c r="G22" s="237">
        <f>F22</f>
        <v>1085836</v>
      </c>
      <c r="J22" s="661"/>
    </row>
    <row r="23" spans="2:10" s="241" customFormat="1" ht="17.25" customHeight="1" thickBot="1" x14ac:dyDescent="0.3">
      <c r="B23" s="252"/>
      <c r="C23" s="253" t="s">
        <v>139</v>
      </c>
      <c r="D23" s="238">
        <f>D18</f>
        <v>750000</v>
      </c>
      <c r="E23" s="238">
        <f>E18</f>
        <v>-335836</v>
      </c>
      <c r="F23" s="238">
        <f>F18</f>
        <v>1085836</v>
      </c>
      <c r="G23" s="238">
        <f>G18</f>
        <v>1085836</v>
      </c>
    </row>
    <row r="24" spans="2:10" s="241" customFormat="1" ht="17.25" customHeight="1" thickBot="1" x14ac:dyDescent="0.3">
      <c r="B24" s="689" t="s">
        <v>142</v>
      </c>
      <c r="C24" s="690"/>
      <c r="D24" s="690"/>
      <c r="E24" s="690"/>
      <c r="F24" s="690"/>
      <c r="G24" s="691"/>
    </row>
    <row r="25" spans="2:10" s="255" customFormat="1" ht="28.5" x14ac:dyDescent="0.2">
      <c r="B25" s="247">
        <v>600000</v>
      </c>
      <c r="C25" s="254" t="s">
        <v>44</v>
      </c>
      <c r="D25" s="232">
        <f>D26</f>
        <v>750000</v>
      </c>
      <c r="E25" s="232">
        <f>E26</f>
        <v>-335836</v>
      </c>
      <c r="F25" s="232">
        <f>F26</f>
        <v>1085836</v>
      </c>
      <c r="G25" s="232">
        <f>G26</f>
        <v>1085836</v>
      </c>
    </row>
    <row r="26" spans="2:10" s="255" customFormat="1" ht="12.75" customHeight="1" x14ac:dyDescent="0.2">
      <c r="B26" s="248">
        <v>602000</v>
      </c>
      <c r="C26" s="256" t="s">
        <v>317</v>
      </c>
      <c r="D26" s="233">
        <f>D27-D28</f>
        <v>750000</v>
      </c>
      <c r="E26" s="233">
        <f>E27-E28+E29</f>
        <v>-335836</v>
      </c>
      <c r="F26" s="233">
        <f>F27-F28+F29</f>
        <v>1085836</v>
      </c>
      <c r="G26" s="233">
        <f>G27-G28+G29</f>
        <v>1085836</v>
      </c>
    </row>
    <row r="27" spans="2:10" s="255" customFormat="1" ht="15" x14ac:dyDescent="0.25">
      <c r="B27" s="250">
        <v>602100</v>
      </c>
      <c r="C27" s="249" t="s">
        <v>316</v>
      </c>
      <c r="D27" s="234">
        <f>E27+F27</f>
        <v>0</v>
      </c>
      <c r="E27" s="235">
        <v>0</v>
      </c>
      <c r="F27" s="236">
        <f>F20</f>
        <v>0</v>
      </c>
      <c r="G27" s="237">
        <f>F27</f>
        <v>0</v>
      </c>
    </row>
    <row r="28" spans="2:10" s="255" customFormat="1" ht="15" x14ac:dyDescent="0.25">
      <c r="B28" s="251">
        <v>602200</v>
      </c>
      <c r="C28" s="234" t="s">
        <v>43</v>
      </c>
      <c r="D28" s="234">
        <f>E28+F28</f>
        <v>-750000</v>
      </c>
      <c r="E28" s="235">
        <v>-750000</v>
      </c>
      <c r="F28" s="236">
        <f>F21</f>
        <v>0</v>
      </c>
      <c r="G28" s="237">
        <f>F28</f>
        <v>0</v>
      </c>
    </row>
    <row r="29" spans="2:10" s="241" customFormat="1" ht="60.75" customHeight="1" x14ac:dyDescent="0.25">
      <c r="B29" s="251">
        <v>602400</v>
      </c>
      <c r="C29" s="249" t="s">
        <v>69</v>
      </c>
      <c r="D29" s="234">
        <f>E29+F29</f>
        <v>0</v>
      </c>
      <c r="E29" s="235">
        <f>E22</f>
        <v>-1085836</v>
      </c>
      <c r="F29" s="236">
        <f>F22</f>
        <v>1085836</v>
      </c>
      <c r="G29" s="237">
        <f>G22</f>
        <v>1085836</v>
      </c>
    </row>
    <row r="30" spans="2:10" s="241" customFormat="1" ht="15.75" thickBot="1" x14ac:dyDescent="0.3">
      <c r="B30" s="257"/>
      <c r="C30" s="253" t="s">
        <v>139</v>
      </c>
      <c r="D30" s="240">
        <f>D25</f>
        <v>750000</v>
      </c>
      <c r="E30" s="240">
        <f>E25</f>
        <v>-335836</v>
      </c>
      <c r="F30" s="240">
        <f>F25</f>
        <v>1085836</v>
      </c>
      <c r="G30" s="240">
        <f>G25</f>
        <v>1085836</v>
      </c>
    </row>
    <row r="35" spans="2:5" s="29" customFormat="1" ht="18.75" x14ac:dyDescent="0.3">
      <c r="C35" s="29" t="s">
        <v>415</v>
      </c>
      <c r="E35" s="29" t="s">
        <v>404</v>
      </c>
    </row>
    <row r="36" spans="2:5" ht="15.75" x14ac:dyDescent="0.25">
      <c r="B36" s="220"/>
      <c r="E36" s="220"/>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80" zoomScaleNormal="80" zoomScaleSheetLayoutView="80" workbookViewId="0"/>
  </sheetViews>
  <sheetFormatPr defaultRowHeight="15" x14ac:dyDescent="0.25"/>
  <cols>
    <col min="1" max="1" width="11.140625" style="450" customWidth="1"/>
    <col min="2" max="2" width="12.140625" style="241" customWidth="1"/>
    <col min="3" max="3" width="11.7109375" style="241" customWidth="1"/>
    <col min="4" max="4" width="40.5703125" style="241" customWidth="1"/>
    <col min="5" max="5" width="16.28515625" style="450" customWidth="1"/>
    <col min="6" max="6" width="15.140625" style="450" customWidth="1"/>
    <col min="7" max="7" width="13.5703125" style="450" customWidth="1"/>
    <col min="8" max="8" width="13.42578125" style="450" customWidth="1"/>
    <col min="9" max="9" width="10.28515625" style="450" customWidth="1"/>
    <col min="10" max="10" width="15" style="450" customWidth="1"/>
    <col min="11" max="11" width="15.5703125" style="450" customWidth="1"/>
    <col min="12" max="12" width="13.140625" style="450" customWidth="1"/>
    <col min="13" max="13" width="9" style="450" customWidth="1"/>
    <col min="14" max="14" width="11.140625" style="450" customWidth="1"/>
    <col min="15" max="15" width="14" style="450" customWidth="1"/>
    <col min="16" max="16" width="16" style="450" customWidth="1"/>
    <col min="17" max="17" width="10.85546875" style="241" bestFit="1" customWidth="1"/>
    <col min="18" max="18" width="11.42578125" style="241" bestFit="1" customWidth="1"/>
    <col min="19" max="16384" width="9.140625" style="241"/>
  </cols>
  <sheetData>
    <row r="1" spans="1:16" x14ac:dyDescent="0.25">
      <c r="K1" s="706" t="s">
        <v>528</v>
      </c>
      <c r="L1" s="706"/>
      <c r="M1" s="706"/>
      <c r="N1" s="706"/>
      <c r="O1" s="706"/>
      <c r="P1" s="706"/>
    </row>
    <row r="2" spans="1:16" x14ac:dyDescent="0.25">
      <c r="C2" s="451"/>
      <c r="K2" s="706" t="str">
        <f>додаток_1!D2</f>
        <v xml:space="preserve"> до рішення Здолбунівської міської ради</v>
      </c>
      <c r="L2" s="706"/>
      <c r="M2" s="706"/>
      <c r="N2" s="706"/>
      <c r="O2" s="706"/>
      <c r="P2" s="706"/>
    </row>
    <row r="3" spans="1:16" ht="22.5" customHeight="1" x14ac:dyDescent="0.25">
      <c r="K3" s="707" t="str">
        <f>додаток_1!D3</f>
        <v>"Про зміни до бюджету Здолбунівської міської територіальної громади на 2024 рік"</v>
      </c>
      <c r="L3" s="707"/>
      <c r="M3" s="707"/>
      <c r="N3" s="707"/>
      <c r="O3" s="707"/>
      <c r="P3" s="707"/>
    </row>
    <row r="4" spans="1:16" ht="15" customHeight="1" x14ac:dyDescent="0.25">
      <c r="K4" s="706" t="str">
        <f>додаток_1!D4</f>
        <v>від 26 листопада 2024 року №  2435</v>
      </c>
      <c r="L4" s="706"/>
      <c r="M4" s="706"/>
      <c r="N4" s="706"/>
      <c r="O4" s="706"/>
      <c r="P4" s="706"/>
    </row>
    <row r="5" spans="1:16" x14ac:dyDescent="0.25">
      <c r="B5" s="733" t="s">
        <v>370</v>
      </c>
      <c r="C5" s="733"/>
      <c r="D5" s="733"/>
      <c r="E5" s="733"/>
      <c r="F5" s="733"/>
      <c r="G5" s="733"/>
      <c r="H5" s="733"/>
      <c r="I5" s="733"/>
      <c r="J5" s="733"/>
      <c r="K5" s="733"/>
      <c r="L5" s="733"/>
      <c r="M5" s="733"/>
      <c r="N5" s="733"/>
      <c r="O5" s="733"/>
      <c r="P5" s="733"/>
    </row>
    <row r="6" spans="1:16" ht="17.25" customHeight="1" x14ac:dyDescent="0.25">
      <c r="B6" s="733" t="s">
        <v>472</v>
      </c>
      <c r="C6" s="733"/>
      <c r="D6" s="733"/>
      <c r="E6" s="733"/>
      <c r="F6" s="733"/>
      <c r="G6" s="733"/>
      <c r="H6" s="733"/>
      <c r="I6" s="733"/>
      <c r="J6" s="733"/>
      <c r="K6" s="733"/>
      <c r="L6" s="733"/>
      <c r="M6" s="733"/>
      <c r="N6" s="733"/>
      <c r="O6" s="733"/>
      <c r="P6" s="733"/>
    </row>
    <row r="7" spans="1:16" x14ac:dyDescent="0.25">
      <c r="A7" s="739">
        <v>1755900000</v>
      </c>
      <c r="B7" s="739"/>
      <c r="C7" s="157"/>
      <c r="D7" s="157"/>
      <c r="E7" s="158"/>
      <c r="F7" s="158"/>
      <c r="G7" s="158"/>
      <c r="H7" s="158"/>
      <c r="I7" s="158"/>
      <c r="J7" s="158"/>
      <c r="K7" s="158"/>
      <c r="L7" s="158"/>
      <c r="M7" s="158"/>
      <c r="N7" s="158"/>
      <c r="O7" s="452"/>
      <c r="P7" s="158"/>
    </row>
    <row r="8" spans="1:16" x14ac:dyDescent="0.25">
      <c r="A8" s="450" t="s">
        <v>157</v>
      </c>
      <c r="B8" s="157"/>
      <c r="C8" s="157"/>
      <c r="D8" s="157"/>
      <c r="E8" s="158"/>
      <c r="F8" s="158"/>
      <c r="G8" s="158"/>
      <c r="H8" s="158"/>
      <c r="I8" s="158"/>
      <c r="J8" s="158"/>
      <c r="K8" s="158"/>
      <c r="L8" s="158"/>
      <c r="M8" s="158"/>
      <c r="N8" s="158"/>
      <c r="O8" s="158"/>
      <c r="P8" s="158"/>
    </row>
    <row r="9" spans="1:16" ht="13.5" customHeight="1" thickBot="1" x14ac:dyDescent="0.3">
      <c r="P9" s="450" t="s">
        <v>20</v>
      </c>
    </row>
    <row r="10" spans="1:16" ht="24" customHeight="1" x14ac:dyDescent="0.25">
      <c r="A10" s="708" t="s">
        <v>153</v>
      </c>
      <c r="B10" s="716" t="s">
        <v>154</v>
      </c>
      <c r="C10" s="719" t="s">
        <v>143</v>
      </c>
      <c r="D10" s="728" t="s">
        <v>155</v>
      </c>
      <c r="E10" s="723" t="s">
        <v>16</v>
      </c>
      <c r="F10" s="724"/>
      <c r="G10" s="724"/>
      <c r="H10" s="724"/>
      <c r="I10" s="725"/>
      <c r="J10" s="723" t="s">
        <v>5</v>
      </c>
      <c r="K10" s="724"/>
      <c r="L10" s="724"/>
      <c r="M10" s="724"/>
      <c r="N10" s="724"/>
      <c r="O10" s="724"/>
      <c r="P10" s="734" t="s">
        <v>0</v>
      </c>
    </row>
    <row r="11" spans="1:16" ht="29.25" customHeight="1" x14ac:dyDescent="0.25">
      <c r="A11" s="709"/>
      <c r="B11" s="717"/>
      <c r="C11" s="720"/>
      <c r="D11" s="729"/>
      <c r="E11" s="713" t="s">
        <v>134</v>
      </c>
      <c r="F11" s="731" t="s">
        <v>49</v>
      </c>
      <c r="G11" s="711" t="s">
        <v>17</v>
      </c>
      <c r="H11" s="712"/>
      <c r="I11" s="743" t="s">
        <v>50</v>
      </c>
      <c r="J11" s="713" t="s">
        <v>134</v>
      </c>
      <c r="K11" s="726" t="s">
        <v>144</v>
      </c>
      <c r="L11" s="731" t="s">
        <v>49</v>
      </c>
      <c r="M11" s="711" t="s">
        <v>17</v>
      </c>
      <c r="N11" s="712"/>
      <c r="O11" s="737" t="s">
        <v>50</v>
      </c>
      <c r="P11" s="735"/>
    </row>
    <row r="12" spans="1:16" ht="36" customHeight="1" x14ac:dyDescent="0.25">
      <c r="A12" s="709"/>
      <c r="B12" s="717"/>
      <c r="C12" s="720"/>
      <c r="D12" s="729"/>
      <c r="E12" s="714"/>
      <c r="F12" s="731"/>
      <c r="G12" s="726" t="s">
        <v>18</v>
      </c>
      <c r="H12" s="726" t="s">
        <v>19</v>
      </c>
      <c r="I12" s="744"/>
      <c r="J12" s="714"/>
      <c r="K12" s="742"/>
      <c r="L12" s="731"/>
      <c r="M12" s="726" t="s">
        <v>18</v>
      </c>
      <c r="N12" s="740" t="s">
        <v>19</v>
      </c>
      <c r="O12" s="737"/>
      <c r="P12" s="735"/>
    </row>
    <row r="13" spans="1:16" ht="54.75" customHeight="1" thickBot="1" x14ac:dyDescent="0.3">
      <c r="A13" s="710"/>
      <c r="B13" s="718"/>
      <c r="C13" s="721"/>
      <c r="D13" s="730"/>
      <c r="E13" s="722"/>
      <c r="F13" s="732"/>
      <c r="G13" s="727"/>
      <c r="H13" s="727"/>
      <c r="I13" s="745"/>
      <c r="J13" s="715"/>
      <c r="K13" s="727"/>
      <c r="L13" s="732"/>
      <c r="M13" s="727"/>
      <c r="N13" s="741"/>
      <c r="O13" s="738"/>
      <c r="P13" s="736"/>
    </row>
    <row r="14" spans="1:16" ht="15.75" thickBot="1" x14ac:dyDescent="0.3">
      <c r="A14" s="453">
        <v>1</v>
      </c>
      <c r="B14" s="454">
        <v>2</v>
      </c>
      <c r="C14" s="454">
        <v>3</v>
      </c>
      <c r="D14" s="455">
        <v>4</v>
      </c>
      <c r="E14" s="456">
        <v>5</v>
      </c>
      <c r="F14" s="457">
        <v>6</v>
      </c>
      <c r="G14" s="458">
        <v>7</v>
      </c>
      <c r="H14" s="458">
        <v>8</v>
      </c>
      <c r="I14" s="459">
        <v>9</v>
      </c>
      <c r="J14" s="456">
        <v>10</v>
      </c>
      <c r="K14" s="457">
        <v>11</v>
      </c>
      <c r="L14" s="458">
        <v>12</v>
      </c>
      <c r="M14" s="458">
        <v>13</v>
      </c>
      <c r="N14" s="458">
        <v>14</v>
      </c>
      <c r="O14" s="460">
        <v>15</v>
      </c>
      <c r="P14" s="453">
        <v>16</v>
      </c>
    </row>
    <row r="15" spans="1:16" x14ac:dyDescent="0.25">
      <c r="A15" s="461" t="s">
        <v>184</v>
      </c>
      <c r="B15" s="625"/>
      <c r="C15" s="626"/>
      <c r="D15" s="627" t="s">
        <v>51</v>
      </c>
      <c r="E15" s="465">
        <f>E16</f>
        <v>-335836</v>
      </c>
      <c r="F15" s="463">
        <f t="shared" ref="F15:P15" si="0">F16</f>
        <v>-335836</v>
      </c>
      <c r="G15" s="463">
        <f t="shared" si="0"/>
        <v>0</v>
      </c>
      <c r="H15" s="463">
        <f t="shared" si="0"/>
        <v>0</v>
      </c>
      <c r="I15" s="617">
        <f t="shared" si="0"/>
        <v>0</v>
      </c>
      <c r="J15" s="465">
        <f t="shared" si="0"/>
        <v>0</v>
      </c>
      <c r="K15" s="465">
        <f t="shared" si="0"/>
        <v>0</v>
      </c>
      <c r="L15" s="463">
        <f t="shared" si="0"/>
        <v>0</v>
      </c>
      <c r="M15" s="463">
        <f t="shared" si="0"/>
        <v>0</v>
      </c>
      <c r="N15" s="463">
        <f t="shared" si="0"/>
        <v>0</v>
      </c>
      <c r="O15" s="464">
        <f t="shared" si="0"/>
        <v>0</v>
      </c>
      <c r="P15" s="466">
        <f t="shared" si="0"/>
        <v>-335836</v>
      </c>
    </row>
    <row r="16" spans="1:16" ht="13.5" customHeight="1" x14ac:dyDescent="0.25">
      <c r="A16" s="461" t="s">
        <v>185</v>
      </c>
      <c r="B16" s="628"/>
      <c r="C16" s="462"/>
      <c r="D16" s="629" t="s">
        <v>51</v>
      </c>
      <c r="E16" s="616">
        <f>E17+E18+E19+E21+E24+E25+E26+E28+E29+E30+E31+E33+E34+E37+E38+E39+E40+E43+E45+E46+E47+E48+E53+E56+E57+E20+E58+E22+E23+E51+E32+E42+E44+E41+E54+E35+E49+E52+E50+E27+E36</f>
        <v>-335836</v>
      </c>
      <c r="F16" s="467">
        <f>F17+F18+F19+F21+F24+F25+F26+F28+F29+F30+F31+F33+F34+F37+F38+F39+F40+F43+F45+F46+F47+F48+F53+F56+F57+F20+F58+F22+F23+F51+F32+F42+F44+F41+F54+F35+F49+F52+F50+F27+F36</f>
        <v>-335836</v>
      </c>
      <c r="G16" s="467">
        <f>G17+G18+G19+G21+G24+G25+G26+G28+G29+G30+G31+G33+G34+G37+G38+G39+G40+G43+G45+G46+G47+G48+G53+G56+G57+G20+G58+G22+G23+G51+G32+G42+G44+G41+G54+G35+G49+G52+G50</f>
        <v>0</v>
      </c>
      <c r="H16" s="467">
        <f>H17+H18+H19+H21+H24+H25+H26+H28+H29+H30+H31+H33+H34+H37+H38+H39+H40+H43+H45+H46+H47+H48+H53+H56+H57+H20+H58+H22+H23+H51+H32+H42+H44+H41+H54+H35+H49+H52+H50</f>
        <v>0</v>
      </c>
      <c r="I16" s="618">
        <f>I17+I18+I19+I21+I24+I25+I26+I28+I29+I30+I31+I33+I34+I37+I38+I39+I40+I43+I45+I46+I47+I48+I53+I56+I57+I20+I58+I22+I23+I51+I32+I42+I44+I41+I54+I52+I50</f>
        <v>0</v>
      </c>
      <c r="J16" s="616">
        <f>J17+J18+J19+J21+J24+J25+J26+J28+J29+J30+J31+J33+J34+J37+J38+J39+J40+J43+J45+J46+J47+J48+J53+J56+J57+J20+J58+J22+J23+J51+J32+J42+J44+J41+J54+J35+J49+J52+J50</f>
        <v>0</v>
      </c>
      <c r="K16" s="467">
        <f>K17+K18+K19+K21+K24+K25+K26+K28+K29+K30+K31+K33+K34+K37+K38+K39+K40+K43+K45+K46+K47+K48+K53+K56+K57+K20+K58+K22+K23+K51+K32+K42+K44+K41+K54+K35+K49+K52+K50</f>
        <v>0</v>
      </c>
      <c r="L16" s="467">
        <f>L17+L18+L19+L21+L24+L25+L26+L28+L29+L30+L31+L33+L34+L37+L38+L39+L40+L43+L45+L46+L47+L48+L53+L56+L57+L20+L58+L22+L23+L51+L32+L42+L44+L41+L54+L35+L49+L52+L50</f>
        <v>0</v>
      </c>
      <c r="M16" s="467">
        <f>M17+M18+M19+M21+M24+M25+M26+M28+M29+M30+M31+M33+M34+M37+M38+M39+M40+M43+M45+M46+M47+M48+M53+M56+M57+M20+M58+M22+M23+M51+M32+M42+M44+M41+M54+M35+M49+M52+M50</f>
        <v>0</v>
      </c>
      <c r="N16" s="467">
        <f>N17+N18+N19+N21+N24+N25+N26+N28+N29+N30+N31+N33+N34+N37+N38+N39+N40+N43+N45+N46+N47+N48+N53+N56+N57+N20+N58+N22+N23+N51+N32+N42+N44+N41+N54+N35+N49+N52+N50</f>
        <v>0</v>
      </c>
      <c r="O16" s="468">
        <f>O17+O18+O19+O21+O24+O25+O26+O28+O29+O30+O31+O33+O34+O37+O38+O39+O40+O43+O45+O46+O47+O48+O53+O56+O57+O20+O58+O22+O23+O51+O32+O42+O44+O41+O54+O52+O50+O49</f>
        <v>0</v>
      </c>
      <c r="P16" s="469">
        <f>P17+P18+P19+P21+P24+P25+P26+P28+P29+P30+P31+P33+P34+P37+P38+P39+P40+P43+P45+P46+P47+P48+P53+P56+P57+P20+P22+P23+P58+P51+P32+P42+P44+P36+P55+P41+P54+P35+P49+P52+P50+P27</f>
        <v>-335836</v>
      </c>
    </row>
    <row r="17" spans="1:17" ht="74.25" customHeight="1" x14ac:dyDescent="0.25">
      <c r="A17" s="470" t="s">
        <v>110</v>
      </c>
      <c r="B17" s="630" t="s">
        <v>85</v>
      </c>
      <c r="C17" s="472" t="s">
        <v>52</v>
      </c>
      <c r="D17" s="631" t="s">
        <v>86</v>
      </c>
      <c r="E17" s="477">
        <f>F17</f>
        <v>-1085836</v>
      </c>
      <c r="F17" s="475">
        <v>-1085836</v>
      </c>
      <c r="G17" s="475"/>
      <c r="H17" s="475"/>
      <c r="I17" s="478"/>
      <c r="J17" s="477">
        <f>K17</f>
        <v>0</v>
      </c>
      <c r="K17" s="477">
        <f>O17</f>
        <v>0</v>
      </c>
      <c r="L17" s="475"/>
      <c r="M17" s="475"/>
      <c r="N17" s="475"/>
      <c r="O17" s="476"/>
      <c r="P17" s="479">
        <f>E17+J17</f>
        <v>-1085836</v>
      </c>
      <c r="Q17" s="451"/>
    </row>
    <row r="18" spans="1:17" ht="30" hidden="1" x14ac:dyDescent="0.25">
      <c r="A18" s="470" t="s">
        <v>111</v>
      </c>
      <c r="B18" s="630" t="s">
        <v>79</v>
      </c>
      <c r="C18" s="472" t="s">
        <v>61</v>
      </c>
      <c r="D18" s="493" t="s">
        <v>100</v>
      </c>
      <c r="E18" s="477">
        <f t="shared" ref="E18:E21" si="1">F18</f>
        <v>0</v>
      </c>
      <c r="F18" s="475"/>
      <c r="G18" s="475"/>
      <c r="H18" s="475"/>
      <c r="I18" s="478"/>
      <c r="J18" s="477"/>
      <c r="K18" s="477"/>
      <c r="L18" s="475"/>
      <c r="M18" s="475"/>
      <c r="N18" s="475"/>
      <c r="O18" s="476"/>
      <c r="P18" s="479">
        <f>E18</f>
        <v>0</v>
      </c>
    </row>
    <row r="19" spans="1:17" ht="45" hidden="1" x14ac:dyDescent="0.25">
      <c r="A19" s="470" t="s">
        <v>112</v>
      </c>
      <c r="B19" s="632">
        <v>3033</v>
      </c>
      <c r="C19" s="472" t="s">
        <v>74</v>
      </c>
      <c r="D19" s="493" t="s">
        <v>75</v>
      </c>
      <c r="E19" s="477">
        <f t="shared" si="1"/>
        <v>0</v>
      </c>
      <c r="F19" s="475"/>
      <c r="G19" s="475"/>
      <c r="H19" s="475"/>
      <c r="I19" s="478"/>
      <c r="J19" s="477"/>
      <c r="K19" s="477"/>
      <c r="L19" s="475"/>
      <c r="M19" s="475"/>
      <c r="N19" s="475"/>
      <c r="O19" s="476"/>
      <c r="P19" s="479">
        <f t="shared" ref="P19:P24" si="2">E19+J19</f>
        <v>0</v>
      </c>
      <c r="Q19" s="451"/>
    </row>
    <row r="20" spans="1:17" ht="45" hidden="1" x14ac:dyDescent="0.25">
      <c r="A20" s="470" t="s">
        <v>275</v>
      </c>
      <c r="B20" s="632">
        <v>3035</v>
      </c>
      <c r="C20" s="472" t="s">
        <v>74</v>
      </c>
      <c r="D20" s="493" t="s">
        <v>276</v>
      </c>
      <c r="E20" s="477">
        <f>F20</f>
        <v>0</v>
      </c>
      <c r="F20" s="475"/>
      <c r="G20" s="475"/>
      <c r="H20" s="475"/>
      <c r="I20" s="478"/>
      <c r="J20" s="477"/>
      <c r="K20" s="477"/>
      <c r="L20" s="475"/>
      <c r="M20" s="475"/>
      <c r="N20" s="475"/>
      <c r="O20" s="476"/>
      <c r="P20" s="479">
        <f t="shared" si="2"/>
        <v>0</v>
      </c>
    </row>
    <row r="21" spans="1:17" ht="81" hidden="1" customHeight="1" x14ac:dyDescent="0.25">
      <c r="A21" s="481" t="s">
        <v>402</v>
      </c>
      <c r="B21" s="633">
        <v>3160</v>
      </c>
      <c r="C21" s="482" t="s">
        <v>76</v>
      </c>
      <c r="D21" s="634" t="s">
        <v>401</v>
      </c>
      <c r="E21" s="486">
        <f t="shared" si="1"/>
        <v>0</v>
      </c>
      <c r="F21" s="484"/>
      <c r="G21" s="484"/>
      <c r="H21" s="484"/>
      <c r="I21" s="487"/>
      <c r="J21" s="486"/>
      <c r="K21" s="486"/>
      <c r="L21" s="484"/>
      <c r="M21" s="484"/>
      <c r="N21" s="484"/>
      <c r="O21" s="485"/>
      <c r="P21" s="479">
        <f t="shared" si="2"/>
        <v>0</v>
      </c>
    </row>
    <row r="22" spans="1:17" ht="60" hidden="1" x14ac:dyDescent="0.25">
      <c r="A22" s="488" t="s">
        <v>418</v>
      </c>
      <c r="B22" s="635">
        <v>3104</v>
      </c>
      <c r="C22" s="490" t="s">
        <v>416</v>
      </c>
      <c r="D22" s="634" t="s">
        <v>417</v>
      </c>
      <c r="E22" s="477">
        <f>F22+H22+G22</f>
        <v>0</v>
      </c>
      <c r="F22" s="476"/>
      <c r="G22" s="475"/>
      <c r="H22" s="475"/>
      <c r="I22" s="487"/>
      <c r="J22" s="486">
        <f>K22</f>
        <v>0</v>
      </c>
      <c r="K22" s="486">
        <f>O22</f>
        <v>0</v>
      </c>
      <c r="L22" s="484"/>
      <c r="M22" s="484"/>
      <c r="N22" s="484"/>
      <c r="O22" s="485"/>
      <c r="P22" s="479">
        <f t="shared" si="2"/>
        <v>0</v>
      </c>
    </row>
    <row r="23" spans="1:17" ht="75" hidden="1" x14ac:dyDescent="0.25">
      <c r="A23" s="488" t="s">
        <v>278</v>
      </c>
      <c r="B23" s="635">
        <v>3140</v>
      </c>
      <c r="C23" s="490" t="s">
        <v>213</v>
      </c>
      <c r="D23" s="634" t="s">
        <v>279</v>
      </c>
      <c r="E23" s="623">
        <f>F23</f>
        <v>0</v>
      </c>
      <c r="F23" s="652"/>
      <c r="G23" s="475"/>
      <c r="H23" s="613"/>
      <c r="I23" s="619"/>
      <c r="J23" s="486"/>
      <c r="K23" s="486"/>
      <c r="L23" s="484"/>
      <c r="M23" s="484"/>
      <c r="N23" s="484"/>
      <c r="O23" s="485"/>
      <c r="P23" s="479">
        <f t="shared" si="2"/>
        <v>0</v>
      </c>
    </row>
    <row r="24" spans="1:17" ht="36" hidden="1" customHeight="1" x14ac:dyDescent="0.25">
      <c r="A24" s="470" t="s">
        <v>559</v>
      </c>
      <c r="B24" s="630" t="s">
        <v>560</v>
      </c>
      <c r="C24" s="472" t="s">
        <v>213</v>
      </c>
      <c r="D24" s="636" t="s">
        <v>561</v>
      </c>
      <c r="E24" s="663">
        <f>F24</f>
        <v>0</v>
      </c>
      <c r="F24" s="476"/>
      <c r="G24" s="475"/>
      <c r="H24" s="475"/>
      <c r="I24" s="478"/>
      <c r="J24" s="610"/>
      <c r="K24" s="610"/>
      <c r="L24" s="611"/>
      <c r="M24" s="611"/>
      <c r="N24" s="611"/>
      <c r="O24" s="612"/>
      <c r="P24" s="479">
        <f t="shared" si="2"/>
        <v>0</v>
      </c>
    </row>
    <row r="25" spans="1:17" ht="30" x14ac:dyDescent="0.25">
      <c r="A25" s="470" t="s">
        <v>149</v>
      </c>
      <c r="B25" s="630" t="s">
        <v>127</v>
      </c>
      <c r="C25" s="472" t="s">
        <v>54</v>
      </c>
      <c r="D25" s="493" t="s">
        <v>128</v>
      </c>
      <c r="E25" s="500">
        <f>F25</f>
        <v>500000</v>
      </c>
      <c r="F25" s="615">
        <v>500000</v>
      </c>
      <c r="G25" s="614"/>
      <c r="H25" s="614"/>
      <c r="I25" s="276"/>
      <c r="J25" s="477"/>
      <c r="K25" s="477"/>
      <c r="L25" s="475"/>
      <c r="M25" s="475"/>
      <c r="N25" s="475"/>
      <c r="O25" s="476"/>
      <c r="P25" s="479">
        <f t="shared" ref="P25:P32" si="3">E25+J25</f>
        <v>500000</v>
      </c>
    </row>
    <row r="26" spans="1:17" hidden="1" x14ac:dyDescent="0.25">
      <c r="A26" s="470" t="s">
        <v>150</v>
      </c>
      <c r="B26" s="630" t="s">
        <v>129</v>
      </c>
      <c r="C26" s="472" t="s">
        <v>57</v>
      </c>
      <c r="D26" s="493" t="s">
        <v>130</v>
      </c>
      <c r="E26" s="477">
        <f>F26</f>
        <v>0</v>
      </c>
      <c r="F26" s="476"/>
      <c r="G26" s="475"/>
      <c r="H26" s="475"/>
      <c r="I26" s="478"/>
      <c r="J26" s="477"/>
      <c r="K26" s="477"/>
      <c r="L26" s="475"/>
      <c r="M26" s="475"/>
      <c r="N26" s="475"/>
      <c r="O26" s="476"/>
      <c r="P26" s="479">
        <f t="shared" si="3"/>
        <v>0</v>
      </c>
      <c r="Q26" s="451"/>
    </row>
    <row r="27" spans="1:17" ht="30" hidden="1" x14ac:dyDescent="0.25">
      <c r="A27" s="470" t="s">
        <v>399</v>
      </c>
      <c r="B27" s="630" t="s">
        <v>108</v>
      </c>
      <c r="C27" s="472" t="s">
        <v>58</v>
      </c>
      <c r="D27" s="493" t="s">
        <v>109</v>
      </c>
      <c r="E27" s="477"/>
      <c r="F27" s="476"/>
      <c r="G27" s="475"/>
      <c r="H27" s="475"/>
      <c r="I27" s="478"/>
      <c r="J27" s="477"/>
      <c r="K27" s="477"/>
      <c r="L27" s="475"/>
      <c r="M27" s="475"/>
      <c r="N27" s="475"/>
      <c r="O27" s="476"/>
      <c r="P27" s="479">
        <f t="shared" si="3"/>
        <v>0</v>
      </c>
      <c r="Q27" s="451"/>
    </row>
    <row r="28" spans="1:17" ht="30" hidden="1" x14ac:dyDescent="0.25">
      <c r="A28" s="470" t="s">
        <v>113</v>
      </c>
      <c r="B28" s="630" t="s">
        <v>90</v>
      </c>
      <c r="C28" s="472" t="s">
        <v>55</v>
      </c>
      <c r="D28" s="493" t="s">
        <v>91</v>
      </c>
      <c r="E28" s="477"/>
      <c r="F28" s="476"/>
      <c r="G28" s="475"/>
      <c r="H28" s="475"/>
      <c r="I28" s="478"/>
      <c r="J28" s="477">
        <f>K28</f>
        <v>0</v>
      </c>
      <c r="K28" s="477">
        <f>O28</f>
        <v>0</v>
      </c>
      <c r="L28" s="475"/>
      <c r="M28" s="475"/>
      <c r="N28" s="475"/>
      <c r="O28" s="476"/>
      <c r="P28" s="479">
        <f t="shared" si="3"/>
        <v>0</v>
      </c>
      <c r="Q28" s="451"/>
    </row>
    <row r="29" spans="1:17" ht="45" hidden="1" x14ac:dyDescent="0.25">
      <c r="A29" s="470" t="s">
        <v>163</v>
      </c>
      <c r="B29" s="630" t="s">
        <v>164</v>
      </c>
      <c r="C29" s="472" t="s">
        <v>55</v>
      </c>
      <c r="D29" s="493" t="s">
        <v>165</v>
      </c>
      <c r="E29" s="477">
        <f>F29</f>
        <v>0</v>
      </c>
      <c r="F29" s="476"/>
      <c r="G29" s="475"/>
      <c r="H29" s="475"/>
      <c r="I29" s="478"/>
      <c r="J29" s="477"/>
      <c r="K29" s="477"/>
      <c r="L29" s="475"/>
      <c r="M29" s="475"/>
      <c r="N29" s="475"/>
      <c r="O29" s="476"/>
      <c r="P29" s="479">
        <f t="shared" si="3"/>
        <v>0</v>
      </c>
    </row>
    <row r="30" spans="1:17" ht="29.25" customHeight="1" x14ac:dyDescent="0.25">
      <c r="A30" s="470" t="s">
        <v>230</v>
      </c>
      <c r="B30" s="630" t="s">
        <v>231</v>
      </c>
      <c r="C30" s="472" t="s">
        <v>55</v>
      </c>
      <c r="D30" s="493" t="s">
        <v>232</v>
      </c>
      <c r="E30" s="477">
        <f>F30</f>
        <v>250000</v>
      </c>
      <c r="F30" s="476">
        <v>250000</v>
      </c>
      <c r="G30" s="475"/>
      <c r="H30" s="475"/>
      <c r="I30" s="478"/>
      <c r="J30" s="477"/>
      <c r="K30" s="477"/>
      <c r="L30" s="475"/>
      <c r="M30" s="475"/>
      <c r="N30" s="475"/>
      <c r="O30" s="476"/>
      <c r="P30" s="479">
        <f t="shared" si="3"/>
        <v>250000</v>
      </c>
    </row>
    <row r="31" spans="1:17" ht="30" hidden="1" x14ac:dyDescent="0.25">
      <c r="A31" s="470" t="s">
        <v>166</v>
      </c>
      <c r="B31" s="630" t="s">
        <v>167</v>
      </c>
      <c r="C31" s="472" t="s">
        <v>55</v>
      </c>
      <c r="D31" s="493" t="s">
        <v>168</v>
      </c>
      <c r="E31" s="477"/>
      <c r="F31" s="476"/>
      <c r="G31" s="475"/>
      <c r="H31" s="475"/>
      <c r="I31" s="478"/>
      <c r="J31" s="477">
        <f>K31</f>
        <v>0</v>
      </c>
      <c r="K31" s="477">
        <f>O31</f>
        <v>0</v>
      </c>
      <c r="L31" s="475"/>
      <c r="M31" s="475"/>
      <c r="N31" s="475"/>
      <c r="O31" s="476"/>
      <c r="P31" s="479">
        <f t="shared" si="3"/>
        <v>0</v>
      </c>
    </row>
    <row r="32" spans="1:17" ht="45" x14ac:dyDescent="0.25">
      <c r="A32" s="470" t="s">
        <v>438</v>
      </c>
      <c r="B32" s="630" t="s">
        <v>437</v>
      </c>
      <c r="C32" s="472" t="s">
        <v>55</v>
      </c>
      <c r="D32" s="493" t="s">
        <v>439</v>
      </c>
      <c r="E32" s="477">
        <f>F32</f>
        <v>-48500</v>
      </c>
      <c r="F32" s="475">
        <v>-48500</v>
      </c>
      <c r="G32" s="475"/>
      <c r="H32" s="475"/>
      <c r="I32" s="478"/>
      <c r="J32" s="477"/>
      <c r="K32" s="477"/>
      <c r="L32" s="475"/>
      <c r="M32" s="475"/>
      <c r="N32" s="475"/>
      <c r="O32" s="476"/>
      <c r="P32" s="479">
        <f t="shared" si="3"/>
        <v>-48500</v>
      </c>
    </row>
    <row r="33" spans="1:17" ht="33.75" hidden="1" customHeight="1" x14ac:dyDescent="0.25">
      <c r="A33" s="470" t="s">
        <v>419</v>
      </c>
      <c r="B33" s="630"/>
      <c r="C33" s="472"/>
      <c r="D33" s="637"/>
      <c r="E33" s="477"/>
      <c r="F33" s="475"/>
      <c r="G33" s="475"/>
      <c r="H33" s="475"/>
      <c r="I33" s="478"/>
      <c r="J33" s="477"/>
      <c r="K33" s="477"/>
      <c r="L33" s="475"/>
      <c r="M33" s="475"/>
      <c r="N33" s="475"/>
      <c r="O33" s="476"/>
      <c r="P33" s="479">
        <f>E33</f>
        <v>0</v>
      </c>
    </row>
    <row r="34" spans="1:17" ht="32.25" customHeight="1" x14ac:dyDescent="0.25">
      <c r="A34" s="470" t="s">
        <v>114</v>
      </c>
      <c r="B34" s="630" t="s">
        <v>92</v>
      </c>
      <c r="C34" s="472" t="s">
        <v>55</v>
      </c>
      <c r="D34" s="493" t="s">
        <v>93</v>
      </c>
      <c r="E34" s="624">
        <f>F34</f>
        <v>48500</v>
      </c>
      <c r="F34" s="492">
        <f>-1029620+1078120</f>
        <v>48500</v>
      </c>
      <c r="G34" s="475"/>
      <c r="H34" s="492"/>
      <c r="I34" s="620"/>
      <c r="J34" s="477">
        <f>K34</f>
        <v>0</v>
      </c>
      <c r="K34" s="477">
        <f>O34</f>
        <v>0</v>
      </c>
      <c r="L34" s="475"/>
      <c r="M34" s="475"/>
      <c r="N34" s="475"/>
      <c r="O34" s="476"/>
      <c r="P34" s="479">
        <f>E34+J34</f>
        <v>48500</v>
      </c>
    </row>
    <row r="35" spans="1:17" ht="109.5" hidden="1" customHeight="1" x14ac:dyDescent="0.25">
      <c r="A35" s="470" t="s">
        <v>378</v>
      </c>
      <c r="B35" s="630" t="s">
        <v>379</v>
      </c>
      <c r="C35" s="472" t="s">
        <v>380</v>
      </c>
      <c r="D35" s="493" t="s">
        <v>381</v>
      </c>
      <c r="E35" s="624">
        <f>F35</f>
        <v>0</v>
      </c>
      <c r="F35" s="492"/>
      <c r="G35" s="475"/>
      <c r="H35" s="492"/>
      <c r="I35" s="620"/>
      <c r="J35" s="477"/>
      <c r="K35" s="477"/>
      <c r="L35" s="475"/>
      <c r="M35" s="475"/>
      <c r="N35" s="475"/>
      <c r="O35" s="476"/>
      <c r="P35" s="479">
        <f>E35+J35</f>
        <v>0</v>
      </c>
    </row>
    <row r="36" spans="1:17" ht="30" hidden="1" x14ac:dyDescent="0.25">
      <c r="A36" s="470" t="s">
        <v>421</v>
      </c>
      <c r="B36" s="638" t="s">
        <v>420</v>
      </c>
      <c r="C36" s="491" t="s">
        <v>60</v>
      </c>
      <c r="D36" s="639" t="s">
        <v>422</v>
      </c>
      <c r="E36" s="624"/>
      <c r="F36" s="492"/>
      <c r="G36" s="475"/>
      <c r="H36" s="492"/>
      <c r="I36" s="620"/>
      <c r="J36" s="477">
        <f>K36</f>
        <v>0</v>
      </c>
      <c r="K36" s="477">
        <f>O36</f>
        <v>0</v>
      </c>
      <c r="L36" s="475"/>
      <c r="M36" s="475"/>
      <c r="N36" s="475"/>
      <c r="O36" s="476"/>
      <c r="P36" s="479">
        <f>E36+J36</f>
        <v>0</v>
      </c>
    </row>
    <row r="37" spans="1:17" hidden="1" x14ac:dyDescent="0.25">
      <c r="A37" s="470" t="s">
        <v>115</v>
      </c>
      <c r="B37" s="640">
        <v>7130</v>
      </c>
      <c r="C37" s="491" t="s">
        <v>60</v>
      </c>
      <c r="D37" s="493" t="s">
        <v>77</v>
      </c>
      <c r="E37" s="477">
        <f>F37</f>
        <v>0</v>
      </c>
      <c r="F37" s="475"/>
      <c r="G37" s="475"/>
      <c r="H37" s="475"/>
      <c r="I37" s="478"/>
      <c r="J37" s="477"/>
      <c r="K37" s="477"/>
      <c r="L37" s="475"/>
      <c r="M37" s="475"/>
      <c r="N37" s="475"/>
      <c r="O37" s="476"/>
      <c r="P37" s="479">
        <f>E37+J37</f>
        <v>0</v>
      </c>
    </row>
    <row r="38" spans="1:17" ht="30" hidden="1" x14ac:dyDescent="0.25">
      <c r="A38" s="470" t="s">
        <v>116</v>
      </c>
      <c r="B38" s="632">
        <v>7310</v>
      </c>
      <c r="C38" s="472" t="s">
        <v>98</v>
      </c>
      <c r="D38" s="493" t="s">
        <v>106</v>
      </c>
      <c r="E38" s="477"/>
      <c r="F38" s="475"/>
      <c r="G38" s="475"/>
      <c r="H38" s="475"/>
      <c r="I38" s="478"/>
      <c r="J38" s="477">
        <f>O38</f>
        <v>0</v>
      </c>
      <c r="K38" s="477">
        <f>O38</f>
        <v>0</v>
      </c>
      <c r="L38" s="475"/>
      <c r="M38" s="475"/>
      <c r="N38" s="475"/>
      <c r="O38" s="476"/>
      <c r="P38" s="479">
        <f>E38+J38</f>
        <v>0</v>
      </c>
      <c r="Q38" s="451"/>
    </row>
    <row r="39" spans="1:17" ht="45" hidden="1" x14ac:dyDescent="0.25">
      <c r="A39" s="470" t="s">
        <v>118</v>
      </c>
      <c r="B39" s="632">
        <v>7330</v>
      </c>
      <c r="C39" s="472" t="s">
        <v>98</v>
      </c>
      <c r="D39" s="493" t="s">
        <v>101</v>
      </c>
      <c r="E39" s="477"/>
      <c r="F39" s="475"/>
      <c r="G39" s="475"/>
      <c r="H39" s="475"/>
      <c r="I39" s="478"/>
      <c r="J39" s="477">
        <f>O39</f>
        <v>0</v>
      </c>
      <c r="K39" s="477"/>
      <c r="L39" s="475"/>
      <c r="M39" s="475"/>
      <c r="N39" s="475"/>
      <c r="O39" s="476">
        <f>додаток_5!I56</f>
        <v>0</v>
      </c>
      <c r="P39" s="479">
        <f>J39+E39</f>
        <v>0</v>
      </c>
    </row>
    <row r="40" spans="1:17" ht="30" hidden="1" x14ac:dyDescent="0.25">
      <c r="A40" s="470" t="s">
        <v>119</v>
      </c>
      <c r="B40" s="632">
        <v>7350</v>
      </c>
      <c r="C40" s="472" t="s">
        <v>98</v>
      </c>
      <c r="D40" s="493" t="s">
        <v>97</v>
      </c>
      <c r="E40" s="486"/>
      <c r="F40" s="484"/>
      <c r="G40" s="484"/>
      <c r="H40" s="484"/>
      <c r="I40" s="487"/>
      <c r="J40" s="477">
        <f>K40</f>
        <v>0</v>
      </c>
      <c r="K40" s="477"/>
      <c r="L40" s="475"/>
      <c r="M40" s="475"/>
      <c r="N40" s="475"/>
      <c r="O40" s="476"/>
      <c r="P40" s="479">
        <f>J40</f>
        <v>0</v>
      </c>
    </row>
    <row r="41" spans="1:17" ht="45" hidden="1" x14ac:dyDescent="0.25">
      <c r="A41" s="470" t="s">
        <v>335</v>
      </c>
      <c r="B41" s="630" t="s">
        <v>333</v>
      </c>
      <c r="C41" s="471" t="s">
        <v>59</v>
      </c>
      <c r="D41" s="493" t="s">
        <v>334</v>
      </c>
      <c r="E41" s="486"/>
      <c r="F41" s="484"/>
      <c r="G41" s="484"/>
      <c r="H41" s="484"/>
      <c r="I41" s="487"/>
      <c r="J41" s="477">
        <f>K41</f>
        <v>0</v>
      </c>
      <c r="K41" s="477">
        <f>O41</f>
        <v>0</v>
      </c>
      <c r="L41" s="475"/>
      <c r="M41" s="475"/>
      <c r="N41" s="475"/>
      <c r="O41" s="476">
        <f>додаток_5!I59</f>
        <v>0</v>
      </c>
      <c r="P41" s="479">
        <f>J41+E41</f>
        <v>0</v>
      </c>
    </row>
    <row r="42" spans="1:17" ht="30" hidden="1" x14ac:dyDescent="0.25">
      <c r="A42" s="470" t="s">
        <v>310</v>
      </c>
      <c r="B42" s="632">
        <v>7390</v>
      </c>
      <c r="C42" s="472" t="s">
        <v>59</v>
      </c>
      <c r="D42" s="493" t="s">
        <v>311</v>
      </c>
      <c r="E42" s="486"/>
      <c r="F42" s="484"/>
      <c r="G42" s="484"/>
      <c r="H42" s="484"/>
      <c r="I42" s="487"/>
      <c r="J42" s="477">
        <f>K42</f>
        <v>0</v>
      </c>
      <c r="K42" s="477">
        <f>O42</f>
        <v>0</v>
      </c>
      <c r="L42" s="475"/>
      <c r="M42" s="475"/>
      <c r="N42" s="475"/>
      <c r="O42" s="476">
        <f>додаток_5!I62</f>
        <v>0</v>
      </c>
      <c r="P42" s="479">
        <f>J42</f>
        <v>0</v>
      </c>
    </row>
    <row r="43" spans="1:17" ht="45" hidden="1" x14ac:dyDescent="0.25">
      <c r="A43" s="470" t="s">
        <v>120</v>
      </c>
      <c r="B43" s="632">
        <v>7461</v>
      </c>
      <c r="C43" s="472" t="s">
        <v>95</v>
      </c>
      <c r="D43" s="493" t="s">
        <v>96</v>
      </c>
      <c r="E43" s="477">
        <f>F43</f>
        <v>0</v>
      </c>
      <c r="F43" s="475"/>
      <c r="G43" s="475"/>
      <c r="H43" s="475"/>
      <c r="I43" s="478"/>
      <c r="J43" s="477">
        <f>K43</f>
        <v>0</v>
      </c>
      <c r="K43" s="477"/>
      <c r="L43" s="475"/>
      <c r="M43" s="475"/>
      <c r="N43" s="475"/>
      <c r="O43" s="476"/>
      <c r="P43" s="479">
        <f>E43+J43</f>
        <v>0</v>
      </c>
    </row>
    <row r="44" spans="1:17" ht="60" hidden="1" x14ac:dyDescent="0.25">
      <c r="A44" s="470" t="s">
        <v>313</v>
      </c>
      <c r="B44" s="632">
        <v>7540</v>
      </c>
      <c r="C44" s="472" t="s">
        <v>314</v>
      </c>
      <c r="D44" s="493" t="s">
        <v>315</v>
      </c>
      <c r="E44" s="477"/>
      <c r="F44" s="475"/>
      <c r="G44" s="475"/>
      <c r="H44" s="475"/>
      <c r="I44" s="478"/>
      <c r="J44" s="477"/>
      <c r="K44" s="477"/>
      <c r="L44" s="475"/>
      <c r="M44" s="475"/>
      <c r="N44" s="475"/>
      <c r="O44" s="476"/>
      <c r="P44" s="479">
        <f>E44+J44</f>
        <v>0</v>
      </c>
    </row>
    <row r="45" spans="1:17" ht="30" hidden="1" x14ac:dyDescent="0.25">
      <c r="A45" s="470" t="s">
        <v>121</v>
      </c>
      <c r="B45" s="632">
        <v>7650</v>
      </c>
      <c r="C45" s="472" t="s">
        <v>59</v>
      </c>
      <c r="D45" s="493" t="s">
        <v>99</v>
      </c>
      <c r="E45" s="477"/>
      <c r="F45" s="475"/>
      <c r="G45" s="475"/>
      <c r="H45" s="475"/>
      <c r="I45" s="478"/>
      <c r="J45" s="477"/>
      <c r="K45" s="477"/>
      <c r="L45" s="475"/>
      <c r="M45" s="475"/>
      <c r="N45" s="475"/>
      <c r="O45" s="476"/>
      <c r="P45" s="479">
        <f>E45+J45</f>
        <v>0</v>
      </c>
    </row>
    <row r="46" spans="1:17" ht="30" hidden="1" x14ac:dyDescent="0.25">
      <c r="A46" s="470" t="s">
        <v>122</v>
      </c>
      <c r="B46" s="632">
        <v>7670</v>
      </c>
      <c r="C46" s="472" t="s">
        <v>59</v>
      </c>
      <c r="D46" s="493" t="s">
        <v>78</v>
      </c>
      <c r="E46" s="486"/>
      <c r="F46" s="484"/>
      <c r="G46" s="484"/>
      <c r="H46" s="484"/>
      <c r="I46" s="487"/>
      <c r="J46" s="477">
        <f>K46</f>
        <v>0</v>
      </c>
      <c r="K46" s="477">
        <f>O46</f>
        <v>0</v>
      </c>
      <c r="L46" s="475"/>
      <c r="M46" s="475"/>
      <c r="N46" s="475"/>
      <c r="O46" s="476"/>
      <c r="P46" s="479">
        <f>J46</f>
        <v>0</v>
      </c>
    </row>
    <row r="47" spans="1:17" ht="30" hidden="1" x14ac:dyDescent="0.25">
      <c r="A47" s="470" t="s">
        <v>123</v>
      </c>
      <c r="B47" s="632">
        <v>7680</v>
      </c>
      <c r="C47" s="472" t="s">
        <v>59</v>
      </c>
      <c r="D47" s="493" t="s">
        <v>94</v>
      </c>
      <c r="E47" s="477">
        <f>F47</f>
        <v>0</v>
      </c>
      <c r="F47" s="475"/>
      <c r="G47" s="484"/>
      <c r="H47" s="484"/>
      <c r="I47" s="487"/>
      <c r="J47" s="477"/>
      <c r="K47" s="477"/>
      <c r="L47" s="475"/>
      <c r="M47" s="475"/>
      <c r="N47" s="475"/>
      <c r="O47" s="476"/>
      <c r="P47" s="479">
        <f t="shared" ref="P47:P52" si="4">E47+J47</f>
        <v>0</v>
      </c>
    </row>
    <row r="48" spans="1:17" ht="30" hidden="1" x14ac:dyDescent="0.25">
      <c r="A48" s="470" t="s">
        <v>126</v>
      </c>
      <c r="B48" s="632">
        <v>7693</v>
      </c>
      <c r="C48" s="472" t="s">
        <v>59</v>
      </c>
      <c r="D48" s="493" t="s">
        <v>125</v>
      </c>
      <c r="E48" s="477">
        <f>F48</f>
        <v>0</v>
      </c>
      <c r="F48" s="475"/>
      <c r="G48" s="475"/>
      <c r="H48" s="475"/>
      <c r="I48" s="478"/>
      <c r="J48" s="477">
        <f>K48</f>
        <v>0</v>
      </c>
      <c r="K48" s="477">
        <f>O48</f>
        <v>0</v>
      </c>
      <c r="L48" s="475"/>
      <c r="M48" s="475"/>
      <c r="N48" s="475"/>
      <c r="O48" s="476"/>
      <c r="P48" s="479">
        <f t="shared" si="4"/>
        <v>0</v>
      </c>
    </row>
    <row r="49" spans="1:17" ht="45" hidden="1" x14ac:dyDescent="0.25">
      <c r="A49" s="470" t="s">
        <v>383</v>
      </c>
      <c r="B49" s="632">
        <v>8110</v>
      </c>
      <c r="C49" s="472" t="s">
        <v>385</v>
      </c>
      <c r="D49" s="493" t="s">
        <v>384</v>
      </c>
      <c r="E49" s="477">
        <f>F49</f>
        <v>0</v>
      </c>
      <c r="F49" s="475"/>
      <c r="G49" s="475"/>
      <c r="H49" s="475"/>
      <c r="I49" s="478"/>
      <c r="J49" s="477">
        <f>K49</f>
        <v>0</v>
      </c>
      <c r="K49" s="477">
        <f>O49</f>
        <v>0</v>
      </c>
      <c r="L49" s="475"/>
      <c r="M49" s="475"/>
      <c r="N49" s="475"/>
      <c r="O49" s="476"/>
      <c r="P49" s="479">
        <f t="shared" si="4"/>
        <v>0</v>
      </c>
    </row>
    <row r="50" spans="1:17" ht="30" hidden="1" x14ac:dyDescent="0.25">
      <c r="A50" s="470" t="s">
        <v>397</v>
      </c>
      <c r="B50" s="632">
        <v>8220</v>
      </c>
      <c r="C50" s="472" t="s">
        <v>282</v>
      </c>
      <c r="D50" s="493" t="s">
        <v>398</v>
      </c>
      <c r="E50" s="477"/>
      <c r="F50" s="475"/>
      <c r="G50" s="475"/>
      <c r="H50" s="475"/>
      <c r="I50" s="478"/>
      <c r="J50" s="477">
        <f>K50</f>
        <v>0</v>
      </c>
      <c r="K50" s="477">
        <f>O50</f>
        <v>0</v>
      </c>
      <c r="L50" s="475"/>
      <c r="M50" s="475"/>
      <c r="N50" s="475"/>
      <c r="O50" s="476"/>
      <c r="P50" s="479">
        <f t="shared" si="4"/>
        <v>0</v>
      </c>
    </row>
    <row r="51" spans="1:17" ht="30" hidden="1" x14ac:dyDescent="0.25">
      <c r="A51" s="470" t="s">
        <v>281</v>
      </c>
      <c r="B51" s="632">
        <v>8230</v>
      </c>
      <c r="C51" s="472" t="s">
        <v>282</v>
      </c>
      <c r="D51" s="493" t="s">
        <v>283</v>
      </c>
      <c r="E51" s="477"/>
      <c r="F51" s="475"/>
      <c r="G51" s="475"/>
      <c r="H51" s="475"/>
      <c r="I51" s="478"/>
      <c r="J51" s="477">
        <f>K51</f>
        <v>0</v>
      </c>
      <c r="K51" s="477">
        <f>O51</f>
        <v>0</v>
      </c>
      <c r="L51" s="475"/>
      <c r="M51" s="475"/>
      <c r="N51" s="475"/>
      <c r="O51" s="476"/>
      <c r="P51" s="479">
        <f t="shared" si="4"/>
        <v>0</v>
      </c>
    </row>
    <row r="52" spans="1:17" hidden="1" x14ac:dyDescent="0.25">
      <c r="A52" s="470" t="s">
        <v>392</v>
      </c>
      <c r="B52" s="632">
        <v>8240</v>
      </c>
      <c r="C52" s="472" t="s">
        <v>282</v>
      </c>
      <c r="D52" s="493" t="s">
        <v>393</v>
      </c>
      <c r="E52" s="477">
        <f>F52</f>
        <v>0</v>
      </c>
      <c r="F52" s="475"/>
      <c r="G52" s="475"/>
      <c r="H52" s="475"/>
      <c r="I52" s="478"/>
      <c r="J52" s="477">
        <f>K52</f>
        <v>0</v>
      </c>
      <c r="K52" s="477">
        <f>O52</f>
        <v>0</v>
      </c>
      <c r="L52" s="475"/>
      <c r="M52" s="475"/>
      <c r="N52" s="475"/>
      <c r="O52" s="476"/>
      <c r="P52" s="479">
        <f t="shared" si="4"/>
        <v>0</v>
      </c>
    </row>
    <row r="53" spans="1:17" ht="30" hidden="1" x14ac:dyDescent="0.25">
      <c r="A53" s="470" t="s">
        <v>124</v>
      </c>
      <c r="B53" s="632">
        <v>8340</v>
      </c>
      <c r="C53" s="472" t="s">
        <v>104</v>
      </c>
      <c r="D53" s="493" t="s">
        <v>105</v>
      </c>
      <c r="E53" s="486"/>
      <c r="F53" s="484"/>
      <c r="G53" s="484"/>
      <c r="H53" s="484"/>
      <c r="I53" s="487"/>
      <c r="J53" s="477">
        <f>L53+O53</f>
        <v>0</v>
      </c>
      <c r="K53" s="477"/>
      <c r="L53" s="475"/>
      <c r="M53" s="475"/>
      <c r="N53" s="475"/>
      <c r="O53" s="476"/>
      <c r="P53" s="479">
        <f>J53+E53</f>
        <v>0</v>
      </c>
    </row>
    <row r="54" spans="1:17" ht="75" hidden="1" x14ac:dyDescent="0.25">
      <c r="A54" s="470" t="s">
        <v>338</v>
      </c>
      <c r="B54" s="632">
        <v>9510</v>
      </c>
      <c r="C54" s="482" t="s">
        <v>79</v>
      </c>
      <c r="D54" s="493" t="s">
        <v>339</v>
      </c>
      <c r="E54" s="486"/>
      <c r="F54" s="486"/>
      <c r="G54" s="486"/>
      <c r="H54" s="486"/>
      <c r="I54" s="621"/>
      <c r="J54" s="486"/>
      <c r="K54" s="486"/>
      <c r="L54" s="486"/>
      <c r="M54" s="486"/>
      <c r="N54" s="486"/>
      <c r="O54" s="494"/>
      <c r="P54" s="479">
        <f>E54+J54</f>
        <v>0</v>
      </c>
    </row>
    <row r="55" spans="1:17" ht="73.5" hidden="1" customHeight="1" x14ac:dyDescent="0.25">
      <c r="A55" s="470" t="s">
        <v>322</v>
      </c>
      <c r="B55" s="632">
        <v>9730</v>
      </c>
      <c r="C55" s="472" t="s">
        <v>79</v>
      </c>
      <c r="D55" s="493" t="s">
        <v>323</v>
      </c>
      <c r="E55" s="486"/>
      <c r="F55" s="484"/>
      <c r="G55" s="484"/>
      <c r="H55" s="484"/>
      <c r="I55" s="487"/>
      <c r="J55" s="477">
        <f>K55</f>
        <v>0</v>
      </c>
      <c r="K55" s="477">
        <f>O55</f>
        <v>0</v>
      </c>
      <c r="L55" s="475"/>
      <c r="M55" s="475"/>
      <c r="N55" s="475"/>
      <c r="O55" s="476">
        <f>додаток_4!E73</f>
        <v>0</v>
      </c>
      <c r="P55" s="479">
        <f>J55</f>
        <v>0</v>
      </c>
    </row>
    <row r="56" spans="1:17" ht="30" hidden="1" x14ac:dyDescent="0.25">
      <c r="A56" s="470" t="s">
        <v>151</v>
      </c>
      <c r="B56" s="632">
        <v>9740</v>
      </c>
      <c r="C56" s="495" t="s">
        <v>79</v>
      </c>
      <c r="D56" s="493" t="s">
        <v>131</v>
      </c>
      <c r="E56" s="477"/>
      <c r="F56" s="475"/>
      <c r="G56" s="475"/>
      <c r="H56" s="475"/>
      <c r="I56" s="478"/>
      <c r="J56" s="477">
        <f>O56</f>
        <v>0</v>
      </c>
      <c r="K56" s="496"/>
      <c r="L56" s="475"/>
      <c r="M56" s="475"/>
      <c r="N56" s="475"/>
      <c r="O56" s="476"/>
      <c r="P56" s="479">
        <f>E56+J56</f>
        <v>0</v>
      </c>
    </row>
    <row r="57" spans="1:17" s="450" customFormat="1" hidden="1" x14ac:dyDescent="0.25">
      <c r="A57" s="470" t="s">
        <v>271</v>
      </c>
      <c r="B57" s="632">
        <v>9770</v>
      </c>
      <c r="C57" s="495" t="s">
        <v>79</v>
      </c>
      <c r="D57" s="493" t="s">
        <v>241</v>
      </c>
      <c r="E57" s="477">
        <f>F57</f>
        <v>0</v>
      </c>
      <c r="F57" s="497"/>
      <c r="G57" s="475"/>
      <c r="H57" s="475"/>
      <c r="I57" s="478"/>
      <c r="J57" s="477">
        <f>K57</f>
        <v>0</v>
      </c>
      <c r="K57" s="477">
        <f>O57</f>
        <v>0</v>
      </c>
      <c r="L57" s="475"/>
      <c r="M57" s="475"/>
      <c r="N57" s="475"/>
      <c r="O57" s="476">
        <f>додаток_4!E77</f>
        <v>0</v>
      </c>
      <c r="P57" s="479">
        <f>E57+J57</f>
        <v>0</v>
      </c>
    </row>
    <row r="58" spans="1:17" s="450" customFormat="1" ht="60" hidden="1" customHeight="1" x14ac:dyDescent="0.25">
      <c r="A58" s="498" t="s">
        <v>273</v>
      </c>
      <c r="B58" s="641">
        <v>9800</v>
      </c>
      <c r="C58" s="499" t="s">
        <v>79</v>
      </c>
      <c r="D58" s="642" t="s">
        <v>274</v>
      </c>
      <c r="E58" s="500">
        <f>F58</f>
        <v>0</v>
      </c>
      <c r="F58" s="500"/>
      <c r="G58" s="500"/>
      <c r="H58" s="500"/>
      <c r="I58" s="622"/>
      <c r="J58" s="500">
        <f>K58</f>
        <v>0</v>
      </c>
      <c r="K58" s="500">
        <f>O58</f>
        <v>0</v>
      </c>
      <c r="L58" s="500"/>
      <c r="M58" s="500"/>
      <c r="N58" s="500"/>
      <c r="O58" s="501">
        <f>додаток_4!E84</f>
        <v>0</v>
      </c>
      <c r="P58" s="502">
        <f>E58+J58</f>
        <v>0</v>
      </c>
    </row>
    <row r="59" spans="1:17" ht="28.5" x14ac:dyDescent="0.25">
      <c r="A59" s="503" t="s">
        <v>186</v>
      </c>
      <c r="B59" s="643"/>
      <c r="C59" s="504"/>
      <c r="D59" s="644" t="s">
        <v>188</v>
      </c>
      <c r="E59" s="506">
        <f>E60</f>
        <v>40000</v>
      </c>
      <c r="F59" s="506">
        <f>F60</f>
        <v>376110.29</v>
      </c>
      <c r="G59" s="506">
        <f t="shared" ref="G59:P59" si="5">G60</f>
        <v>141200</v>
      </c>
      <c r="H59" s="506">
        <f t="shared" si="5"/>
        <v>-477310.29</v>
      </c>
      <c r="I59" s="508">
        <f t="shared" si="5"/>
        <v>0</v>
      </c>
      <c r="J59" s="506">
        <f t="shared" si="5"/>
        <v>1085836</v>
      </c>
      <c r="K59" s="506">
        <f t="shared" si="5"/>
        <v>1085836</v>
      </c>
      <c r="L59" s="506">
        <f t="shared" si="5"/>
        <v>0</v>
      </c>
      <c r="M59" s="506">
        <f t="shared" si="5"/>
        <v>0</v>
      </c>
      <c r="N59" s="506">
        <f t="shared" si="5"/>
        <v>0</v>
      </c>
      <c r="O59" s="507">
        <f t="shared" si="5"/>
        <v>1085836</v>
      </c>
      <c r="P59" s="509">
        <f t="shared" si="5"/>
        <v>1125836</v>
      </c>
    </row>
    <row r="60" spans="1:17" ht="28.5" x14ac:dyDescent="0.25">
      <c r="A60" s="503" t="s">
        <v>187</v>
      </c>
      <c r="B60" s="643"/>
      <c r="C60" s="504"/>
      <c r="D60" s="644" t="s">
        <v>188</v>
      </c>
      <c r="E60" s="507">
        <f>E61+E62+E63+E64+E66+E67+E69+E83+E84+E85+E86+E87+E89+E91+E92+E93+E94+E95+E96+E97+E98+E99+E100+E101+E103+E104+E88+E68+E74+E72+E106+E90+E71+E80</f>
        <v>40000</v>
      </c>
      <c r="F60" s="109">
        <f>F61+F62+F63+F64+F66+F67+F69+F83+F84+F85+F86+F87+F89+F91+F92+F93+F94+F95+F96+F97+F98+F99+F100+F101+F103+F104+F88+F68+F74+F72+F106+F90+F80</f>
        <v>376110.29</v>
      </c>
      <c r="G60" s="109">
        <f>G61+G62+G63+G64+G66+G67+G69+G83+G84+G85+G86+G87+G89+G91+G92+G93+G94+G95+G96+G97+G98+G99+G100+G101+G103+G104+G88+G68+G74+G72+G106+G90+G71</f>
        <v>141200</v>
      </c>
      <c r="H60" s="109">
        <f>H61+H62+H63+H64+H66+H67+H69+H83+H84+H85+H86+H87+H89+H91+H92+H93+H94+H95+H96+H97+H98+H99+H100+H101+H103+H104+H88+H68+H74+H72+H106+H90</f>
        <v>-477310.29</v>
      </c>
      <c r="I60" s="508">
        <f>I61+I62+I63+I64+I66+I67+I69+I83+I84+I85+I86+I87+I89+I91+I92+I93+I94+I95+I96+I97+I98+I99+I100+I101+I103+I104+I88+I68+I74+I90</f>
        <v>0</v>
      </c>
      <c r="J60" s="507">
        <f>J61+J62+J63+J64+J66+J67+J69+J83+J84+J85+J86+J87+J89+J91+J92+J93+J94+J95+J96+J97+J98+J99+J100+J101+J103+J104+J88+J68+J74+J72+J106+J90+J102+J77+J80</f>
        <v>1085836</v>
      </c>
      <c r="K60" s="109">
        <f>K61+K62+K63+K64+K66+K67+K69+K83+K84+K85+K86+K87+K89+K91+K92+K93+K94+K95+K96+K97+K98+K99+K100+K101+K103+K104+K88+K68+K74+K72+K106+K90+K102+K81+K82+K77</f>
        <v>1085836</v>
      </c>
      <c r="L60" s="109">
        <f>L61+L62+L63+L64+L66+L67+L69+L83+L84+L85+L86+L87+L89+L91+L92+L93+L94+L95+L96+L97+L98+L99+L100+L101+L103+L104+L88+L68+L74+L72+L106+L90+L102+L81+L82</f>
        <v>0</v>
      </c>
      <c r="M60" s="109">
        <f>M61+M62+M63+M64+M66+M67+M69+M83+M84+M85+M86+M87+M89+M91+M92+M93+M94+M95+M96+M97+M98+M99+M100+M101+M103+M104+M88+M68+M74+M72+M106+M90+M102+M81+M82</f>
        <v>0</v>
      </c>
      <c r="N60" s="109">
        <f>N61+N62+N63+N64+N66+N67+N69+N83+N84+N85+N86+N87+N89+N91+N92+N93+N94+N95+N96+N97+N98+N99+N100+N101+N103+N104+N88+N68+N74+N72+N106+N90+N102+N81+N82</f>
        <v>0</v>
      </c>
      <c r="O60" s="515">
        <f>O61+O62+O63+O64+O66+O67+O69+O83+O84+O85+O86+O87+O89+O91+O92+O93+O94+O95+O96+O97+O98+O99+O100+O101+O103+O104+O88+O68+O74+O72+O106+O90+O102+O81+O82+O77</f>
        <v>1085836</v>
      </c>
      <c r="P60" s="509">
        <f>P61+P62+P63+P64+P66+P67+P69+P83+P84+P85+P86+P87+P89+P91+P92+P93+P94+P95+P96+P97+P98+P99+P100+P101+P103+P104+P88+P102+P68+P74+P72+P105+P106+P90+P71+P81+P82+P77</f>
        <v>1125836</v>
      </c>
    </row>
    <row r="61" spans="1:17" ht="60" x14ac:dyDescent="0.25">
      <c r="A61" s="488" t="s">
        <v>229</v>
      </c>
      <c r="B61" s="645" t="s">
        <v>227</v>
      </c>
      <c r="C61" s="510" t="s">
        <v>52</v>
      </c>
      <c r="D61" s="646" t="s">
        <v>228</v>
      </c>
      <c r="E61" s="477">
        <f>F61+G61+H61</f>
        <v>80000</v>
      </c>
      <c r="F61" s="477"/>
      <c r="G61" s="477">
        <v>80000</v>
      </c>
      <c r="H61" s="477"/>
      <c r="I61" s="513"/>
      <c r="J61" s="477">
        <f>K61</f>
        <v>0</v>
      </c>
      <c r="K61" s="477">
        <f>O61</f>
        <v>0</v>
      </c>
      <c r="L61" s="477"/>
      <c r="M61" s="477"/>
      <c r="N61" s="477"/>
      <c r="O61" s="512"/>
      <c r="P61" s="479">
        <f>E61+J61</f>
        <v>80000</v>
      </c>
    </row>
    <row r="62" spans="1:17" ht="18.75" customHeight="1" x14ac:dyDescent="0.25">
      <c r="A62" s="470" t="s">
        <v>189</v>
      </c>
      <c r="B62" s="630" t="s">
        <v>76</v>
      </c>
      <c r="C62" s="495" t="s">
        <v>53</v>
      </c>
      <c r="D62" s="493" t="s">
        <v>87</v>
      </c>
      <c r="E62" s="477">
        <f>F62+G62+H62</f>
        <v>0</v>
      </c>
      <c r="F62" s="475">
        <f>-15000+40000+30000+25000+30000+32600</f>
        <v>142600</v>
      </c>
      <c r="G62" s="475">
        <f>65000-30000+200000</f>
        <v>235000</v>
      </c>
      <c r="H62" s="475">
        <f>-50000-20000-20000-55000-32600-200000</f>
        <v>-377600</v>
      </c>
      <c r="I62" s="478"/>
      <c r="J62" s="477">
        <f>K62+L62</f>
        <v>0</v>
      </c>
      <c r="K62" s="477">
        <f>O62</f>
        <v>0</v>
      </c>
      <c r="L62" s="475"/>
      <c r="M62" s="475"/>
      <c r="N62" s="475"/>
      <c r="O62" s="476"/>
      <c r="P62" s="479">
        <f>E62+J62</f>
        <v>0</v>
      </c>
      <c r="Q62" s="451"/>
    </row>
    <row r="63" spans="1:17" ht="43.5" customHeight="1" x14ac:dyDescent="0.25">
      <c r="A63" s="488" t="s">
        <v>247</v>
      </c>
      <c r="B63" s="635">
        <v>1021</v>
      </c>
      <c r="C63" s="510" t="s">
        <v>190</v>
      </c>
      <c r="D63" s="647" t="s">
        <v>494</v>
      </c>
      <c r="E63" s="477">
        <f>F63+G63+H63</f>
        <v>0</v>
      </c>
      <c r="F63" s="475">
        <f>84000-84000+12000+47100+19900+50000+82974+17100-870+3000+8280+720-12000</f>
        <v>228204</v>
      </c>
      <c r="G63" s="475">
        <f>-12000-94100</f>
        <v>-106100</v>
      </c>
      <c r="H63" s="475">
        <f>-47100-69900-5104</f>
        <v>-122104</v>
      </c>
      <c r="I63" s="478"/>
      <c r="J63" s="477">
        <f>K63</f>
        <v>1699737.4</v>
      </c>
      <c r="K63" s="477">
        <f>O63</f>
        <v>1699737.4</v>
      </c>
      <c r="L63" s="475"/>
      <c r="M63" s="475"/>
      <c r="N63" s="475"/>
      <c r="O63" s="476">
        <f>-385136.8-961.8+2085836</f>
        <v>1699737.4</v>
      </c>
      <c r="P63" s="509">
        <f>E63+J63</f>
        <v>1699737.4</v>
      </c>
    </row>
    <row r="64" spans="1:17" s="673" customFormat="1" ht="30" x14ac:dyDescent="0.25">
      <c r="A64" s="665" t="s">
        <v>250</v>
      </c>
      <c r="B64" s="666">
        <v>1031</v>
      </c>
      <c r="C64" s="667" t="s">
        <v>190</v>
      </c>
      <c r="D64" s="668" t="s">
        <v>579</v>
      </c>
      <c r="E64" s="669">
        <f>E65</f>
        <v>0</v>
      </c>
      <c r="F64" s="670">
        <f>F65</f>
        <v>-63300</v>
      </c>
      <c r="G64" s="670">
        <f>G65</f>
        <v>63300</v>
      </c>
      <c r="H64" s="670"/>
      <c r="I64" s="671"/>
      <c r="J64" s="669"/>
      <c r="K64" s="669"/>
      <c r="L64" s="670"/>
      <c r="M64" s="670"/>
      <c r="N64" s="670"/>
      <c r="O64" s="671"/>
      <c r="P64" s="672">
        <f t="shared" ref="P64:P105" si="6">E64+J64</f>
        <v>0</v>
      </c>
    </row>
    <row r="65" spans="1:16" s="514" customFormat="1" ht="30" x14ac:dyDescent="0.25">
      <c r="A65" s="488" t="s">
        <v>249</v>
      </c>
      <c r="B65" s="635">
        <v>1031</v>
      </c>
      <c r="C65" s="510" t="s">
        <v>190</v>
      </c>
      <c r="D65" s="634" t="s">
        <v>248</v>
      </c>
      <c r="E65" s="477">
        <f>F65+G65</f>
        <v>0</v>
      </c>
      <c r="F65" s="475">
        <v>-63300</v>
      </c>
      <c r="G65" s="475">
        <v>63300</v>
      </c>
      <c r="H65" s="475"/>
      <c r="I65" s="478"/>
      <c r="J65" s="477"/>
      <c r="K65" s="477"/>
      <c r="L65" s="475"/>
      <c r="M65" s="475"/>
      <c r="N65" s="475"/>
      <c r="O65" s="478"/>
      <c r="P65" s="479">
        <f t="shared" si="6"/>
        <v>0</v>
      </c>
    </row>
    <row r="66" spans="1:16" ht="45" hidden="1" x14ac:dyDescent="0.25">
      <c r="A66" s="488" t="s">
        <v>251</v>
      </c>
      <c r="B66" s="635">
        <v>1070</v>
      </c>
      <c r="C66" s="510" t="s">
        <v>191</v>
      </c>
      <c r="D66" s="634" t="s">
        <v>192</v>
      </c>
      <c r="E66" s="477">
        <f>F66+G66+H66</f>
        <v>0</v>
      </c>
      <c r="F66" s="475"/>
      <c r="G66" s="475"/>
      <c r="H66" s="475"/>
      <c r="I66" s="478"/>
      <c r="J66" s="477">
        <f>K66</f>
        <v>0</v>
      </c>
      <c r="K66" s="477">
        <f>O66</f>
        <v>0</v>
      </c>
      <c r="L66" s="475"/>
      <c r="M66" s="475"/>
      <c r="N66" s="475"/>
      <c r="O66" s="478"/>
      <c r="P66" s="479">
        <f t="shared" si="6"/>
        <v>0</v>
      </c>
    </row>
    <row r="67" spans="1:16" ht="30" hidden="1" x14ac:dyDescent="0.25">
      <c r="A67" s="488" t="s">
        <v>252</v>
      </c>
      <c r="B67" s="635">
        <v>1080</v>
      </c>
      <c r="C67" s="510" t="s">
        <v>191</v>
      </c>
      <c r="D67" s="647" t="s">
        <v>495</v>
      </c>
      <c r="E67" s="477">
        <f>F67+G67+H67</f>
        <v>0</v>
      </c>
      <c r="F67" s="475"/>
      <c r="G67" s="475"/>
      <c r="H67" s="475"/>
      <c r="I67" s="478"/>
      <c r="J67" s="477"/>
      <c r="K67" s="477"/>
      <c r="L67" s="475"/>
      <c r="M67" s="475"/>
      <c r="N67" s="475"/>
      <c r="O67" s="478"/>
      <c r="P67" s="479">
        <f t="shared" si="6"/>
        <v>0</v>
      </c>
    </row>
    <row r="68" spans="1:16" hidden="1" x14ac:dyDescent="0.25">
      <c r="A68" s="488" t="s">
        <v>303</v>
      </c>
      <c r="B68" s="635">
        <v>1142</v>
      </c>
      <c r="C68" s="510" t="s">
        <v>193</v>
      </c>
      <c r="D68" s="647" t="s">
        <v>304</v>
      </c>
      <c r="E68" s="477">
        <f>F68</f>
        <v>0</v>
      </c>
      <c r="F68" s="475"/>
      <c r="G68" s="475"/>
      <c r="H68" s="475"/>
      <c r="I68" s="478"/>
      <c r="J68" s="477"/>
      <c r="K68" s="477"/>
      <c r="L68" s="475"/>
      <c r="M68" s="475"/>
      <c r="N68" s="475"/>
      <c r="O68" s="478"/>
      <c r="P68" s="479">
        <f t="shared" si="6"/>
        <v>0</v>
      </c>
    </row>
    <row r="69" spans="1:16" s="673" customFormat="1" ht="30" x14ac:dyDescent="0.25">
      <c r="A69" s="665" t="s">
        <v>253</v>
      </c>
      <c r="B69" s="666">
        <v>1150</v>
      </c>
      <c r="C69" s="667"/>
      <c r="D69" s="668" t="s">
        <v>580</v>
      </c>
      <c r="E69" s="669">
        <f>F69+H69+G69</f>
        <v>0</v>
      </c>
      <c r="F69" s="670">
        <f>F70</f>
        <v>-2994</v>
      </c>
      <c r="G69" s="670">
        <f>G70</f>
        <v>0</v>
      </c>
      <c r="H69" s="670">
        <f>H70</f>
        <v>2994</v>
      </c>
      <c r="I69" s="671">
        <f>I70+I71</f>
        <v>0</v>
      </c>
      <c r="J69" s="669">
        <f>J70</f>
        <v>0</v>
      </c>
      <c r="K69" s="669">
        <f>K70</f>
        <v>0</v>
      </c>
      <c r="L69" s="670"/>
      <c r="M69" s="670"/>
      <c r="N69" s="670"/>
      <c r="O69" s="671">
        <f>O70</f>
        <v>0</v>
      </c>
      <c r="P69" s="674">
        <f t="shared" si="6"/>
        <v>0</v>
      </c>
    </row>
    <row r="70" spans="1:16" ht="45" x14ac:dyDescent="0.25">
      <c r="A70" s="488" t="s">
        <v>254</v>
      </c>
      <c r="B70" s="635">
        <v>1151</v>
      </c>
      <c r="C70" s="510" t="s">
        <v>193</v>
      </c>
      <c r="D70" s="648" t="s">
        <v>256</v>
      </c>
      <c r="E70" s="477">
        <f>F70+H70+G70</f>
        <v>0</v>
      </c>
      <c r="F70" s="475">
        <f>-1907-985-102</f>
        <v>-2994</v>
      </c>
      <c r="G70" s="475"/>
      <c r="H70" s="475">
        <v>2994</v>
      </c>
      <c r="I70" s="478"/>
      <c r="J70" s="477">
        <f>K70</f>
        <v>0</v>
      </c>
      <c r="K70" s="477">
        <f>O70</f>
        <v>0</v>
      </c>
      <c r="L70" s="475"/>
      <c r="M70" s="475"/>
      <c r="N70" s="475"/>
      <c r="O70" s="478"/>
      <c r="P70" s="479">
        <f t="shared" si="6"/>
        <v>0</v>
      </c>
    </row>
    <row r="71" spans="1:16" ht="45" hidden="1" x14ac:dyDescent="0.25">
      <c r="A71" s="488" t="s">
        <v>255</v>
      </c>
      <c r="B71" s="635">
        <v>1152</v>
      </c>
      <c r="C71" s="510" t="s">
        <v>193</v>
      </c>
      <c r="D71" s="648" t="s">
        <v>257</v>
      </c>
      <c r="E71" s="477"/>
      <c r="F71" s="475"/>
      <c r="G71" s="475"/>
      <c r="H71" s="475"/>
      <c r="I71" s="478"/>
      <c r="J71" s="477"/>
      <c r="K71" s="477"/>
      <c r="L71" s="475"/>
      <c r="M71" s="475"/>
      <c r="N71" s="475"/>
      <c r="O71" s="478"/>
      <c r="P71" s="479">
        <f t="shared" si="6"/>
        <v>0</v>
      </c>
    </row>
    <row r="72" spans="1:16" ht="150" hidden="1" x14ac:dyDescent="0.25">
      <c r="A72" s="488" t="s">
        <v>318</v>
      </c>
      <c r="B72" s="635">
        <v>1060</v>
      </c>
      <c r="C72" s="510"/>
      <c r="D72" s="648" t="s">
        <v>319</v>
      </c>
      <c r="E72" s="477">
        <f>E73</f>
        <v>0</v>
      </c>
      <c r="F72" s="475"/>
      <c r="G72" s="475"/>
      <c r="H72" s="475"/>
      <c r="I72" s="478"/>
      <c r="J72" s="477">
        <f>J73</f>
        <v>0</v>
      </c>
      <c r="K72" s="477">
        <f>K73</f>
        <v>0</v>
      </c>
      <c r="L72" s="475"/>
      <c r="M72" s="475"/>
      <c r="N72" s="475"/>
      <c r="O72" s="478">
        <f>O73</f>
        <v>0</v>
      </c>
      <c r="P72" s="479">
        <f t="shared" si="6"/>
        <v>0</v>
      </c>
    </row>
    <row r="73" spans="1:16" ht="30" hidden="1" x14ac:dyDescent="0.25">
      <c r="A73" s="488" t="s">
        <v>320</v>
      </c>
      <c r="B73" s="635">
        <v>1061</v>
      </c>
      <c r="C73" s="510" t="s">
        <v>190</v>
      </c>
      <c r="D73" s="657" t="s">
        <v>321</v>
      </c>
      <c r="E73" s="623">
        <f>F73</f>
        <v>0</v>
      </c>
      <c r="F73" s="475"/>
      <c r="G73" s="475"/>
      <c r="H73" s="475"/>
      <c r="I73" s="478"/>
      <c r="J73" s="477">
        <f>O73</f>
        <v>0</v>
      </c>
      <c r="K73" s="477">
        <f>O73</f>
        <v>0</v>
      </c>
      <c r="L73" s="475"/>
      <c r="M73" s="475"/>
      <c r="N73" s="475"/>
      <c r="O73" s="478"/>
      <c r="P73" s="479">
        <f>E73+J73</f>
        <v>0</v>
      </c>
    </row>
    <row r="74" spans="1:16" ht="63" hidden="1" x14ac:dyDescent="0.25">
      <c r="A74" s="488" t="s">
        <v>306</v>
      </c>
      <c r="B74" s="635">
        <v>1180</v>
      </c>
      <c r="C74" s="656"/>
      <c r="D74" s="659" t="s">
        <v>547</v>
      </c>
      <c r="E74" s="660"/>
      <c r="F74" s="477"/>
      <c r="G74" s="475">
        <f>G82+G81</f>
        <v>0</v>
      </c>
      <c r="H74" s="475">
        <f>H81+H82</f>
        <v>0</v>
      </c>
      <c r="I74" s="478">
        <f>I81+I82</f>
        <v>0</v>
      </c>
      <c r="J74" s="477">
        <f>J75+J76</f>
        <v>0</v>
      </c>
      <c r="K74" s="477">
        <f>K75+K76</f>
        <v>0</v>
      </c>
      <c r="L74" s="475"/>
      <c r="M74" s="475"/>
      <c r="N74" s="475"/>
      <c r="O74" s="478">
        <f>O75+O76</f>
        <v>0</v>
      </c>
      <c r="P74" s="509">
        <f>E74+J74</f>
        <v>0</v>
      </c>
    </row>
    <row r="75" spans="1:16" ht="90" hidden="1" x14ac:dyDescent="0.25">
      <c r="A75" s="488" t="s">
        <v>545</v>
      </c>
      <c r="B75" s="635">
        <v>1181</v>
      </c>
      <c r="C75" s="510" t="s">
        <v>193</v>
      </c>
      <c r="D75" s="658" t="s">
        <v>548</v>
      </c>
      <c r="E75" s="500"/>
      <c r="F75" s="475"/>
      <c r="G75" s="475"/>
      <c r="H75" s="475"/>
      <c r="I75" s="478"/>
      <c r="J75" s="477">
        <f>K75</f>
        <v>0</v>
      </c>
      <c r="K75" s="477">
        <f>O75</f>
        <v>0</v>
      </c>
      <c r="L75" s="475"/>
      <c r="M75" s="475"/>
      <c r="N75" s="475"/>
      <c r="O75" s="478"/>
      <c r="P75" s="509">
        <f>E75+J75</f>
        <v>0</v>
      </c>
    </row>
    <row r="76" spans="1:16" ht="80.25" hidden="1" customHeight="1" x14ac:dyDescent="0.25">
      <c r="A76" s="488" t="s">
        <v>546</v>
      </c>
      <c r="B76" s="635">
        <v>1182</v>
      </c>
      <c r="C76" s="510" t="s">
        <v>193</v>
      </c>
      <c r="D76" s="648" t="s">
        <v>549</v>
      </c>
      <c r="E76" s="477"/>
      <c r="F76" s="475"/>
      <c r="G76" s="475"/>
      <c r="H76" s="475"/>
      <c r="I76" s="478"/>
      <c r="J76" s="477">
        <f>K76</f>
        <v>0</v>
      </c>
      <c r="K76" s="477">
        <f>O76</f>
        <v>0</v>
      </c>
      <c r="L76" s="475"/>
      <c r="M76" s="475"/>
      <c r="N76" s="475"/>
      <c r="O76" s="478"/>
      <c r="P76" s="509">
        <f>E76+J76</f>
        <v>0</v>
      </c>
    </row>
    <row r="77" spans="1:16" ht="75" x14ac:dyDescent="0.25">
      <c r="A77" s="488" t="s">
        <v>550</v>
      </c>
      <c r="B77" s="635">
        <v>1240</v>
      </c>
      <c r="C77" s="510"/>
      <c r="D77" s="648" t="s">
        <v>554</v>
      </c>
      <c r="E77" s="477"/>
      <c r="F77" s="475"/>
      <c r="G77" s="475"/>
      <c r="H77" s="475"/>
      <c r="I77" s="478"/>
      <c r="J77" s="477">
        <f>J78+J79</f>
        <v>-613901.4</v>
      </c>
      <c r="K77" s="477">
        <f>K78+K79</f>
        <v>-613901.4</v>
      </c>
      <c r="L77" s="475"/>
      <c r="M77" s="475"/>
      <c r="N77" s="475"/>
      <c r="O77" s="478">
        <f>O78+O79</f>
        <v>-613901.4</v>
      </c>
      <c r="P77" s="509">
        <f t="shared" ref="P77:P80" si="7">E77+J77</f>
        <v>-613901.4</v>
      </c>
    </row>
    <row r="78" spans="1:16" ht="120" x14ac:dyDescent="0.25">
      <c r="A78" s="488" t="s">
        <v>551</v>
      </c>
      <c r="B78" s="635">
        <v>1241</v>
      </c>
      <c r="C78" s="510" t="s">
        <v>193</v>
      </c>
      <c r="D78" s="648" t="s">
        <v>553</v>
      </c>
      <c r="E78" s="477"/>
      <c r="F78" s="475"/>
      <c r="G78" s="475"/>
      <c r="H78" s="475"/>
      <c r="I78" s="478"/>
      <c r="J78" s="477">
        <f>K78</f>
        <v>-613901.4</v>
      </c>
      <c r="K78" s="477">
        <f>O78</f>
        <v>-613901.4</v>
      </c>
      <c r="L78" s="475"/>
      <c r="M78" s="475"/>
      <c r="N78" s="475"/>
      <c r="O78" s="478">
        <f>385136.8+961.8-1000000</f>
        <v>-613901.4</v>
      </c>
      <c r="P78" s="509">
        <f t="shared" si="7"/>
        <v>-613901.4</v>
      </c>
    </row>
    <row r="79" spans="1:16" ht="105" hidden="1" x14ac:dyDescent="0.25">
      <c r="A79" s="488" t="s">
        <v>552</v>
      </c>
      <c r="B79" s="635">
        <v>1242</v>
      </c>
      <c r="C79" s="510" t="s">
        <v>193</v>
      </c>
      <c r="D79" s="648" t="s">
        <v>555</v>
      </c>
      <c r="E79" s="477"/>
      <c r="F79" s="475"/>
      <c r="G79" s="475"/>
      <c r="H79" s="475"/>
      <c r="I79" s="478"/>
      <c r="J79" s="477">
        <f>K79</f>
        <v>0</v>
      </c>
      <c r="K79" s="477">
        <f>O79</f>
        <v>0</v>
      </c>
      <c r="L79" s="475"/>
      <c r="M79" s="475"/>
      <c r="N79" s="475"/>
      <c r="O79" s="478"/>
      <c r="P79" s="509">
        <f t="shared" si="7"/>
        <v>0</v>
      </c>
    </row>
    <row r="80" spans="1:16" s="673" customFormat="1" ht="129.75" hidden="1" customHeight="1" x14ac:dyDescent="0.25">
      <c r="A80" s="665" t="s">
        <v>572</v>
      </c>
      <c r="B80" s="666">
        <v>1290</v>
      </c>
      <c r="C80" s="667"/>
      <c r="D80" s="675" t="s">
        <v>573</v>
      </c>
      <c r="E80" s="669">
        <f>E81</f>
        <v>0</v>
      </c>
      <c r="F80" s="670">
        <f>F81</f>
        <v>0</v>
      </c>
      <c r="G80" s="670"/>
      <c r="H80" s="670"/>
      <c r="I80" s="671"/>
      <c r="J80" s="669">
        <f>J81+J82</f>
        <v>0</v>
      </c>
      <c r="K80" s="669">
        <f>K81+K82</f>
        <v>0</v>
      </c>
      <c r="L80" s="669">
        <f>L81+L82</f>
        <v>0</v>
      </c>
      <c r="M80" s="670"/>
      <c r="N80" s="670"/>
      <c r="O80" s="669">
        <f>O81+O82</f>
        <v>0</v>
      </c>
      <c r="P80" s="674">
        <f t="shared" si="7"/>
        <v>0</v>
      </c>
    </row>
    <row r="81" spans="1:17" ht="125.25" hidden="1" customHeight="1" x14ac:dyDescent="0.25">
      <c r="A81" s="488" t="s">
        <v>502</v>
      </c>
      <c r="B81" s="635">
        <v>1291</v>
      </c>
      <c r="C81" s="510" t="s">
        <v>193</v>
      </c>
      <c r="D81" s="648" t="s">
        <v>504</v>
      </c>
      <c r="E81" s="477">
        <f t="shared" ref="E81:E90" si="8">F81</f>
        <v>0</v>
      </c>
      <c r="F81" s="475"/>
      <c r="G81" s="475"/>
      <c r="H81" s="475"/>
      <c r="I81" s="478"/>
      <c r="J81" s="477"/>
      <c r="K81" s="477"/>
      <c r="L81" s="475"/>
      <c r="M81" s="475"/>
      <c r="N81" s="475"/>
      <c r="O81" s="478"/>
      <c r="P81" s="479">
        <f>E81+J81</f>
        <v>0</v>
      </c>
    </row>
    <row r="82" spans="1:17" ht="106.5" hidden="1" customHeight="1" x14ac:dyDescent="0.25">
      <c r="A82" s="488" t="s">
        <v>503</v>
      </c>
      <c r="B82" s="635">
        <v>1292</v>
      </c>
      <c r="C82" s="510" t="s">
        <v>193</v>
      </c>
      <c r="D82" s="648" t="s">
        <v>505</v>
      </c>
      <c r="E82" s="477">
        <f t="shared" si="8"/>
        <v>0</v>
      </c>
      <c r="F82" s="475"/>
      <c r="G82" s="475"/>
      <c r="H82" s="475"/>
      <c r="I82" s="478"/>
      <c r="J82" s="477">
        <f>O82+L82</f>
        <v>0</v>
      </c>
      <c r="K82" s="477"/>
      <c r="L82" s="475"/>
      <c r="M82" s="475"/>
      <c r="N82" s="475"/>
      <c r="O82" s="478"/>
      <c r="P82" s="479">
        <f>E82+J82</f>
        <v>0</v>
      </c>
    </row>
    <row r="83" spans="1:17" ht="60" hidden="1" x14ac:dyDescent="0.25">
      <c r="A83" s="488" t="s">
        <v>258</v>
      </c>
      <c r="B83" s="635">
        <v>1200</v>
      </c>
      <c r="C83" s="510" t="s">
        <v>193</v>
      </c>
      <c r="D83" s="647" t="s">
        <v>496</v>
      </c>
      <c r="E83" s="477"/>
      <c r="F83" s="475"/>
      <c r="G83" s="475"/>
      <c r="H83" s="475"/>
      <c r="I83" s="478"/>
      <c r="J83" s="477"/>
      <c r="K83" s="477"/>
      <c r="L83" s="475"/>
      <c r="M83" s="475"/>
      <c r="N83" s="475"/>
      <c r="O83" s="478"/>
      <c r="P83" s="479">
        <f t="shared" si="6"/>
        <v>0</v>
      </c>
    </row>
    <row r="84" spans="1:17" ht="75" hidden="1" x14ac:dyDescent="0.25">
      <c r="A84" s="488" t="s">
        <v>291</v>
      </c>
      <c r="B84" s="635">
        <v>1210</v>
      </c>
      <c r="C84" s="510" t="s">
        <v>193</v>
      </c>
      <c r="D84" s="647" t="s">
        <v>292</v>
      </c>
      <c r="E84" s="477">
        <f t="shared" si="8"/>
        <v>0</v>
      </c>
      <c r="F84" s="475"/>
      <c r="G84" s="475"/>
      <c r="H84" s="475"/>
      <c r="I84" s="478"/>
      <c r="J84" s="477"/>
      <c r="K84" s="477"/>
      <c r="L84" s="475"/>
      <c r="M84" s="475"/>
      <c r="N84" s="475"/>
      <c r="O84" s="478"/>
      <c r="P84" s="479">
        <f>E84+J84</f>
        <v>0</v>
      </c>
    </row>
    <row r="85" spans="1:17" ht="30" x14ac:dyDescent="0.25">
      <c r="A85" s="488" t="s">
        <v>206</v>
      </c>
      <c r="B85" s="635">
        <v>2010</v>
      </c>
      <c r="C85" s="510" t="s">
        <v>204</v>
      </c>
      <c r="D85" s="634" t="s">
        <v>205</v>
      </c>
      <c r="E85" s="477">
        <f t="shared" si="8"/>
        <v>40000</v>
      </c>
      <c r="F85" s="475">
        <v>40000</v>
      </c>
      <c r="G85" s="475"/>
      <c r="H85" s="475"/>
      <c r="I85" s="478"/>
      <c r="J85" s="477">
        <f>K85</f>
        <v>0</v>
      </c>
      <c r="K85" s="477">
        <f>O85</f>
        <v>0</v>
      </c>
      <c r="L85" s="475"/>
      <c r="M85" s="475"/>
      <c r="N85" s="475"/>
      <c r="O85" s="478">
        <f>'додаток 5'!H80</f>
        <v>0</v>
      </c>
      <c r="P85" s="479">
        <f t="shared" si="6"/>
        <v>40000</v>
      </c>
    </row>
    <row r="86" spans="1:17" hidden="1" x14ac:dyDescent="0.25">
      <c r="A86" s="488" t="s">
        <v>209</v>
      </c>
      <c r="B86" s="635">
        <v>2100</v>
      </c>
      <c r="C86" s="510" t="s">
        <v>207</v>
      </c>
      <c r="D86" s="634" t="s">
        <v>208</v>
      </c>
      <c r="E86" s="477">
        <f t="shared" si="8"/>
        <v>0</v>
      </c>
      <c r="F86" s="475"/>
      <c r="G86" s="475"/>
      <c r="H86" s="475"/>
      <c r="I86" s="478"/>
      <c r="J86" s="477"/>
      <c r="K86" s="477"/>
      <c r="L86" s="475"/>
      <c r="M86" s="475"/>
      <c r="N86" s="475"/>
      <c r="O86" s="478"/>
      <c r="P86" s="479">
        <f t="shared" si="6"/>
        <v>0</v>
      </c>
      <c r="Q86" s="451"/>
    </row>
    <row r="87" spans="1:17" ht="45" hidden="1" x14ac:dyDescent="0.25">
      <c r="A87" s="488" t="s">
        <v>212</v>
      </c>
      <c r="B87" s="635">
        <v>2111</v>
      </c>
      <c r="C87" s="510" t="s">
        <v>210</v>
      </c>
      <c r="D87" s="634" t="s">
        <v>211</v>
      </c>
      <c r="E87" s="477">
        <f t="shared" si="8"/>
        <v>0</v>
      </c>
      <c r="F87" s="475"/>
      <c r="G87" s="475"/>
      <c r="H87" s="475"/>
      <c r="I87" s="478"/>
      <c r="J87" s="477">
        <f>K87</f>
        <v>0</v>
      </c>
      <c r="K87" s="477">
        <f>O87</f>
        <v>0</v>
      </c>
      <c r="L87" s="475"/>
      <c r="M87" s="475"/>
      <c r="N87" s="475"/>
      <c r="O87" s="478"/>
      <c r="P87" s="479">
        <f t="shared" si="6"/>
        <v>0</v>
      </c>
    </row>
    <row r="88" spans="1:17" ht="30" hidden="1" x14ac:dyDescent="0.25">
      <c r="A88" s="488" t="s">
        <v>261</v>
      </c>
      <c r="B88" s="649">
        <v>2144</v>
      </c>
      <c r="C88" s="510" t="s">
        <v>259</v>
      </c>
      <c r="D88" s="634" t="s">
        <v>260</v>
      </c>
      <c r="E88" s="477">
        <f t="shared" si="8"/>
        <v>0</v>
      </c>
      <c r="F88" s="475"/>
      <c r="G88" s="475"/>
      <c r="H88" s="475"/>
      <c r="I88" s="478"/>
      <c r="J88" s="477"/>
      <c r="K88" s="477"/>
      <c r="L88" s="475"/>
      <c r="M88" s="475"/>
      <c r="N88" s="475"/>
      <c r="O88" s="478"/>
      <c r="P88" s="479">
        <f t="shared" si="6"/>
        <v>0</v>
      </c>
    </row>
    <row r="89" spans="1:17" ht="30" hidden="1" x14ac:dyDescent="0.25">
      <c r="A89" s="488" t="s">
        <v>507</v>
      </c>
      <c r="B89" s="635">
        <v>3133</v>
      </c>
      <c r="C89" s="510" t="s">
        <v>213</v>
      </c>
      <c r="D89" s="634" t="s">
        <v>508</v>
      </c>
      <c r="E89" s="477">
        <f t="shared" si="8"/>
        <v>0</v>
      </c>
      <c r="F89" s="475"/>
      <c r="G89" s="475"/>
      <c r="H89" s="475"/>
      <c r="I89" s="478"/>
      <c r="J89" s="477"/>
      <c r="K89" s="477"/>
      <c r="L89" s="475"/>
      <c r="M89" s="475"/>
      <c r="N89" s="475"/>
      <c r="O89" s="478"/>
      <c r="P89" s="479">
        <f t="shared" si="6"/>
        <v>0</v>
      </c>
    </row>
    <row r="90" spans="1:17" ht="60" hidden="1" x14ac:dyDescent="0.25">
      <c r="A90" s="488" t="s">
        <v>386</v>
      </c>
      <c r="B90" s="635">
        <v>3230</v>
      </c>
      <c r="C90" s="510" t="s">
        <v>74</v>
      </c>
      <c r="D90" s="634" t="s">
        <v>387</v>
      </c>
      <c r="E90" s="477">
        <f t="shared" si="8"/>
        <v>0</v>
      </c>
      <c r="F90" s="475"/>
      <c r="G90" s="475"/>
      <c r="H90" s="475"/>
      <c r="I90" s="478"/>
      <c r="J90" s="477"/>
      <c r="K90" s="477"/>
      <c r="L90" s="475"/>
      <c r="M90" s="475"/>
      <c r="N90" s="475"/>
      <c r="O90" s="478"/>
      <c r="P90" s="479">
        <f t="shared" si="6"/>
        <v>0</v>
      </c>
    </row>
    <row r="91" spans="1:17" hidden="1" x14ac:dyDescent="0.25">
      <c r="A91" s="470" t="s">
        <v>201</v>
      </c>
      <c r="B91" s="630" t="s">
        <v>202</v>
      </c>
      <c r="C91" s="510" t="s">
        <v>199</v>
      </c>
      <c r="D91" s="650" t="s">
        <v>203</v>
      </c>
      <c r="E91" s="477">
        <f>F91+G91</f>
        <v>0</v>
      </c>
      <c r="F91" s="475"/>
      <c r="G91" s="475"/>
      <c r="H91" s="475"/>
      <c r="I91" s="478"/>
      <c r="J91" s="477">
        <f>K91</f>
        <v>0</v>
      </c>
      <c r="K91" s="477">
        <f>O91</f>
        <v>0</v>
      </c>
      <c r="L91" s="475"/>
      <c r="M91" s="475"/>
      <c r="N91" s="475"/>
      <c r="O91" s="478"/>
      <c r="P91" s="479">
        <f t="shared" si="6"/>
        <v>0</v>
      </c>
      <c r="Q91" s="451"/>
    </row>
    <row r="92" spans="1:17" x14ac:dyDescent="0.25">
      <c r="A92" s="470" t="s">
        <v>197</v>
      </c>
      <c r="B92" s="653" t="s">
        <v>198</v>
      </c>
      <c r="C92" s="528" t="s">
        <v>199</v>
      </c>
      <c r="D92" s="654" t="s">
        <v>200</v>
      </c>
      <c r="E92" s="623">
        <f>F92+H92+G92</f>
        <v>0</v>
      </c>
      <c r="F92" s="613">
        <f>10600.29+1000</f>
        <v>11600.29</v>
      </c>
      <c r="G92" s="613">
        <v>-11000</v>
      </c>
      <c r="H92" s="613">
        <v>-600.29</v>
      </c>
      <c r="I92" s="655"/>
      <c r="J92" s="477">
        <f>K92</f>
        <v>0</v>
      </c>
      <c r="K92" s="477">
        <f>O92</f>
        <v>0</v>
      </c>
      <c r="L92" s="475"/>
      <c r="M92" s="475"/>
      <c r="N92" s="475"/>
      <c r="O92" s="478"/>
      <c r="P92" s="479">
        <f t="shared" si="6"/>
        <v>0</v>
      </c>
    </row>
    <row r="93" spans="1:17" ht="48.75" customHeight="1" x14ac:dyDescent="0.25">
      <c r="A93" s="470" t="s">
        <v>194</v>
      </c>
      <c r="B93" s="630" t="s">
        <v>88</v>
      </c>
      <c r="C93" s="472" t="s">
        <v>56</v>
      </c>
      <c r="D93" s="473" t="s">
        <v>89</v>
      </c>
      <c r="E93" s="474">
        <f>F93+G93+H93</f>
        <v>0</v>
      </c>
      <c r="F93" s="475">
        <v>20000</v>
      </c>
      <c r="G93" s="475">
        <v>-40000</v>
      </c>
      <c r="H93" s="475">
        <v>20000</v>
      </c>
      <c r="I93" s="478"/>
      <c r="J93" s="474">
        <f>K93</f>
        <v>0</v>
      </c>
      <c r="K93" s="477">
        <f>O93</f>
        <v>0</v>
      </c>
      <c r="L93" s="475"/>
      <c r="M93" s="475"/>
      <c r="N93" s="475"/>
      <c r="O93" s="478"/>
      <c r="P93" s="479">
        <f t="shared" si="6"/>
        <v>0</v>
      </c>
    </row>
    <row r="94" spans="1:17" hidden="1" x14ac:dyDescent="0.25">
      <c r="A94" s="470" t="s">
        <v>195</v>
      </c>
      <c r="B94" s="471" t="s">
        <v>129</v>
      </c>
      <c r="C94" s="472" t="s">
        <v>57</v>
      </c>
      <c r="D94" s="473" t="s">
        <v>130</v>
      </c>
      <c r="E94" s="474">
        <f t="shared" ref="E94:E100" si="9">F94</f>
        <v>0</v>
      </c>
      <c r="F94" s="475"/>
      <c r="G94" s="475"/>
      <c r="H94" s="475"/>
      <c r="I94" s="476"/>
      <c r="J94" s="474"/>
      <c r="K94" s="477"/>
      <c r="L94" s="475"/>
      <c r="M94" s="475"/>
      <c r="N94" s="475"/>
      <c r="O94" s="478"/>
      <c r="P94" s="479">
        <f t="shared" si="6"/>
        <v>0</v>
      </c>
    </row>
    <row r="95" spans="1:17" s="255" customFormat="1" ht="45" hidden="1" x14ac:dyDescent="0.25">
      <c r="A95" s="488" t="s">
        <v>218</v>
      </c>
      <c r="B95" s="489">
        <v>5011</v>
      </c>
      <c r="C95" s="510" t="s">
        <v>58</v>
      </c>
      <c r="D95" s="483" t="s">
        <v>214</v>
      </c>
      <c r="E95" s="474">
        <f t="shared" si="9"/>
        <v>0</v>
      </c>
      <c r="F95" s="475"/>
      <c r="G95" s="109"/>
      <c r="H95" s="109"/>
      <c r="I95" s="515"/>
      <c r="J95" s="505"/>
      <c r="K95" s="506"/>
      <c r="L95" s="109"/>
      <c r="M95" s="109"/>
      <c r="N95" s="109"/>
      <c r="O95" s="516"/>
      <c r="P95" s="479">
        <f t="shared" si="6"/>
        <v>0</v>
      </c>
      <c r="Q95" s="517"/>
    </row>
    <row r="96" spans="1:17" s="255" customFormat="1" ht="45" hidden="1" x14ac:dyDescent="0.25">
      <c r="A96" s="488" t="s">
        <v>219</v>
      </c>
      <c r="B96" s="489">
        <v>5012</v>
      </c>
      <c r="C96" s="510" t="s">
        <v>58</v>
      </c>
      <c r="D96" s="483" t="s">
        <v>215</v>
      </c>
      <c r="E96" s="474">
        <f t="shared" si="9"/>
        <v>0</v>
      </c>
      <c r="F96" s="475"/>
      <c r="G96" s="109"/>
      <c r="H96" s="109"/>
      <c r="I96" s="515"/>
      <c r="J96" s="505"/>
      <c r="K96" s="506"/>
      <c r="L96" s="109"/>
      <c r="M96" s="109"/>
      <c r="N96" s="109"/>
      <c r="O96" s="516"/>
      <c r="P96" s="479">
        <f t="shared" si="6"/>
        <v>0</v>
      </c>
    </row>
    <row r="97" spans="1:18" s="255" customFormat="1" ht="52.5" customHeight="1" thickBot="1" x14ac:dyDescent="0.3">
      <c r="A97" s="488" t="s">
        <v>220</v>
      </c>
      <c r="B97" s="489">
        <v>5031</v>
      </c>
      <c r="C97" s="510" t="s">
        <v>58</v>
      </c>
      <c r="D97" s="483" t="s">
        <v>216</v>
      </c>
      <c r="E97" s="474">
        <f>F97+G97+H97</f>
        <v>-80000</v>
      </c>
      <c r="F97" s="475"/>
      <c r="G97" s="475">
        <v>-80000</v>
      </c>
      <c r="H97" s="475"/>
      <c r="I97" s="476"/>
      <c r="J97" s="518"/>
      <c r="K97" s="519"/>
      <c r="L97" s="520"/>
      <c r="M97" s="520"/>
      <c r="N97" s="520"/>
      <c r="O97" s="521"/>
      <c r="P97" s="479">
        <f t="shared" si="6"/>
        <v>-80000</v>
      </c>
    </row>
    <row r="98" spans="1:18" ht="52.5" hidden="1" customHeight="1" thickBot="1" x14ac:dyDescent="0.3">
      <c r="A98" s="470" t="s">
        <v>434</v>
      </c>
      <c r="B98" s="471" t="s">
        <v>435</v>
      </c>
      <c r="C98" s="472" t="s">
        <v>58</v>
      </c>
      <c r="D98" s="473" t="s">
        <v>436</v>
      </c>
      <c r="E98" s="474">
        <f>F98+G98</f>
        <v>0</v>
      </c>
      <c r="F98" s="475"/>
      <c r="G98" s="475"/>
      <c r="H98" s="475"/>
      <c r="I98" s="476"/>
      <c r="J98" s="474">
        <f>K98</f>
        <v>0</v>
      </c>
      <c r="K98" s="477">
        <f>O98</f>
        <v>0</v>
      </c>
      <c r="L98" s="475"/>
      <c r="M98" s="475"/>
      <c r="N98" s="475"/>
      <c r="O98" s="478"/>
      <c r="P98" s="479">
        <f t="shared" si="6"/>
        <v>0</v>
      </c>
    </row>
    <row r="99" spans="1:18" ht="60" hidden="1" x14ac:dyDescent="0.25">
      <c r="A99" s="488" t="s">
        <v>221</v>
      </c>
      <c r="B99" s="489">
        <v>5053</v>
      </c>
      <c r="C99" s="510" t="s">
        <v>58</v>
      </c>
      <c r="D99" s="483" t="s">
        <v>217</v>
      </c>
      <c r="E99" s="474">
        <f t="shared" si="9"/>
        <v>0</v>
      </c>
      <c r="F99" s="475"/>
      <c r="G99" s="475"/>
      <c r="H99" s="109"/>
      <c r="I99" s="515"/>
      <c r="J99" s="505"/>
      <c r="K99" s="506"/>
      <c r="L99" s="109"/>
      <c r="M99" s="109"/>
      <c r="N99" s="109"/>
      <c r="O99" s="516"/>
      <c r="P99" s="479">
        <f t="shared" si="6"/>
        <v>0</v>
      </c>
    </row>
    <row r="100" spans="1:18" ht="45" hidden="1" x14ac:dyDescent="0.25">
      <c r="A100" s="470" t="s">
        <v>196</v>
      </c>
      <c r="B100" s="471" t="s">
        <v>147</v>
      </c>
      <c r="C100" s="472" t="s">
        <v>58</v>
      </c>
      <c r="D100" s="473" t="s">
        <v>148</v>
      </c>
      <c r="E100" s="474">
        <f t="shared" si="9"/>
        <v>0</v>
      </c>
      <c r="F100" s="475"/>
      <c r="G100" s="475"/>
      <c r="H100" s="475"/>
      <c r="I100" s="476"/>
      <c r="J100" s="474"/>
      <c r="K100" s="477"/>
      <c r="L100" s="475"/>
      <c r="M100" s="475"/>
      <c r="N100" s="475"/>
      <c r="O100" s="478"/>
      <c r="P100" s="479">
        <f t="shared" si="6"/>
        <v>0</v>
      </c>
    </row>
    <row r="101" spans="1:18" hidden="1" x14ac:dyDescent="0.25">
      <c r="A101" s="470" t="s">
        <v>225</v>
      </c>
      <c r="B101" s="480">
        <v>7321</v>
      </c>
      <c r="C101" s="472" t="s">
        <v>98</v>
      </c>
      <c r="D101" s="473" t="s">
        <v>107</v>
      </c>
      <c r="E101" s="474"/>
      <c r="F101" s="475"/>
      <c r="G101" s="475"/>
      <c r="H101" s="475"/>
      <c r="I101" s="476"/>
      <c r="J101" s="474">
        <f>K101</f>
        <v>0</v>
      </c>
      <c r="K101" s="477">
        <f t="shared" ref="K101:K106" si="10">O101</f>
        <v>0</v>
      </c>
      <c r="L101" s="475"/>
      <c r="M101" s="475"/>
      <c r="N101" s="475"/>
      <c r="O101" s="478">
        <f>додаток_5!I69</f>
        <v>0</v>
      </c>
      <c r="P101" s="479">
        <f t="shared" si="6"/>
        <v>0</v>
      </c>
    </row>
    <row r="102" spans="1:18" hidden="1" x14ac:dyDescent="0.25">
      <c r="A102" s="470" t="s">
        <v>286</v>
      </c>
      <c r="B102" s="480">
        <v>7322</v>
      </c>
      <c r="C102" s="472" t="s">
        <v>98</v>
      </c>
      <c r="D102" s="473" t="s">
        <v>287</v>
      </c>
      <c r="E102" s="474"/>
      <c r="F102" s="475"/>
      <c r="G102" s="475"/>
      <c r="H102" s="475"/>
      <c r="I102" s="476"/>
      <c r="J102" s="474">
        <f>K102</f>
        <v>0</v>
      </c>
      <c r="K102" s="477">
        <f t="shared" si="10"/>
        <v>0</v>
      </c>
      <c r="L102" s="475"/>
      <c r="M102" s="475"/>
      <c r="N102" s="475"/>
      <c r="O102" s="478">
        <f>додаток_5!I72</f>
        <v>0</v>
      </c>
      <c r="P102" s="479">
        <f>E102+J102</f>
        <v>0</v>
      </c>
    </row>
    <row r="103" spans="1:18" hidden="1" x14ac:dyDescent="0.25">
      <c r="A103" s="488" t="s">
        <v>226</v>
      </c>
      <c r="B103" s="489">
        <v>7324</v>
      </c>
      <c r="C103" s="510" t="s">
        <v>98</v>
      </c>
      <c r="D103" s="522" t="s">
        <v>223</v>
      </c>
      <c r="E103" s="474"/>
      <c r="F103" s="475"/>
      <c r="G103" s="475"/>
      <c r="H103" s="475"/>
      <c r="I103" s="476"/>
      <c r="J103" s="474">
        <f>K103</f>
        <v>0</v>
      </c>
      <c r="K103" s="477">
        <f t="shared" si="10"/>
        <v>0</v>
      </c>
      <c r="L103" s="475"/>
      <c r="M103" s="475"/>
      <c r="N103" s="475"/>
      <c r="O103" s="478">
        <f>додаток_5!I73</f>
        <v>0</v>
      </c>
      <c r="P103" s="479">
        <f t="shared" si="6"/>
        <v>0</v>
      </c>
    </row>
    <row r="104" spans="1:18" ht="30" hidden="1" x14ac:dyDescent="0.25">
      <c r="A104" s="488" t="s">
        <v>238</v>
      </c>
      <c r="B104" s="489">
        <v>7325</v>
      </c>
      <c r="C104" s="510" t="s">
        <v>98</v>
      </c>
      <c r="D104" s="473" t="s">
        <v>240</v>
      </c>
      <c r="E104" s="474"/>
      <c r="F104" s="477"/>
      <c r="G104" s="477"/>
      <c r="H104" s="477"/>
      <c r="I104" s="512"/>
      <c r="J104" s="474">
        <f>K104</f>
        <v>0</v>
      </c>
      <c r="K104" s="477">
        <f t="shared" si="10"/>
        <v>0</v>
      </c>
      <c r="L104" s="477"/>
      <c r="M104" s="477"/>
      <c r="N104" s="477"/>
      <c r="O104" s="513">
        <f>додаток_5!I74</f>
        <v>0</v>
      </c>
      <c r="P104" s="479">
        <f t="shared" si="6"/>
        <v>0</v>
      </c>
    </row>
    <row r="105" spans="1:18" ht="45" hidden="1" x14ac:dyDescent="0.25">
      <c r="A105" s="488" t="s">
        <v>341</v>
      </c>
      <c r="B105" s="489">
        <v>7363</v>
      </c>
      <c r="C105" s="510" t="s">
        <v>59</v>
      </c>
      <c r="D105" s="473" t="s">
        <v>334</v>
      </c>
      <c r="E105" s="474">
        <f>F105</f>
        <v>0</v>
      </c>
      <c r="F105" s="477"/>
      <c r="G105" s="477"/>
      <c r="H105" s="477"/>
      <c r="I105" s="512"/>
      <c r="J105" s="474">
        <f>K105</f>
        <v>0</v>
      </c>
      <c r="K105" s="477">
        <f t="shared" si="10"/>
        <v>0</v>
      </c>
      <c r="L105" s="477"/>
      <c r="M105" s="477"/>
      <c r="N105" s="477"/>
      <c r="O105" s="513"/>
      <c r="P105" s="479">
        <f t="shared" si="6"/>
        <v>0</v>
      </c>
    </row>
    <row r="106" spans="1:18" ht="30" hidden="1" x14ac:dyDescent="0.25">
      <c r="A106" s="470" t="s">
        <v>382</v>
      </c>
      <c r="B106" s="480">
        <v>7693</v>
      </c>
      <c r="C106" s="472" t="s">
        <v>59</v>
      </c>
      <c r="D106" s="473" t="s">
        <v>125</v>
      </c>
      <c r="E106" s="474">
        <f>F106</f>
        <v>0</v>
      </c>
      <c r="F106" s="477"/>
      <c r="G106" s="477"/>
      <c r="H106" s="477"/>
      <c r="I106" s="512"/>
      <c r="J106" s="474">
        <f>O106</f>
        <v>0</v>
      </c>
      <c r="K106" s="477">
        <f t="shared" si="10"/>
        <v>0</v>
      </c>
      <c r="L106" s="477"/>
      <c r="M106" s="477"/>
      <c r="N106" s="477"/>
      <c r="O106" s="513"/>
      <c r="P106" s="479">
        <f>E106+J106</f>
        <v>0</v>
      </c>
    </row>
    <row r="107" spans="1:18" ht="28.5" hidden="1" x14ac:dyDescent="0.25">
      <c r="A107" s="523">
        <v>3700000</v>
      </c>
      <c r="B107" s="489"/>
      <c r="C107" s="510"/>
      <c r="D107" s="524" t="s">
        <v>224</v>
      </c>
      <c r="E107" s="505">
        <f>E108</f>
        <v>0</v>
      </c>
      <c r="F107" s="506">
        <f t="shared" ref="F107:P107" si="11">F108</f>
        <v>0</v>
      </c>
      <c r="G107" s="109">
        <f t="shared" si="11"/>
        <v>0</v>
      </c>
      <c r="H107" s="506">
        <f t="shared" si="11"/>
        <v>0</v>
      </c>
      <c r="I107" s="507">
        <f t="shared" si="11"/>
        <v>0</v>
      </c>
      <c r="J107" s="505">
        <f t="shared" si="11"/>
        <v>0</v>
      </c>
      <c r="K107" s="506">
        <f t="shared" si="11"/>
        <v>0</v>
      </c>
      <c r="L107" s="506">
        <f t="shared" si="11"/>
        <v>0</v>
      </c>
      <c r="M107" s="506">
        <f t="shared" si="11"/>
        <v>0</v>
      </c>
      <c r="N107" s="506">
        <f t="shared" si="11"/>
        <v>0</v>
      </c>
      <c r="O107" s="508">
        <f t="shared" si="11"/>
        <v>0</v>
      </c>
      <c r="P107" s="509">
        <f t="shared" si="11"/>
        <v>0</v>
      </c>
    </row>
    <row r="108" spans="1:18" ht="28.5" hidden="1" x14ac:dyDescent="0.25">
      <c r="A108" s="523">
        <v>3710000</v>
      </c>
      <c r="B108" s="489"/>
      <c r="C108" s="510"/>
      <c r="D108" s="525" t="s">
        <v>224</v>
      </c>
      <c r="E108" s="505">
        <f t="shared" ref="E108:P108" si="12">E110+E109</f>
        <v>0</v>
      </c>
      <c r="F108" s="506">
        <f t="shared" si="12"/>
        <v>0</v>
      </c>
      <c r="G108" s="109">
        <f t="shared" si="12"/>
        <v>0</v>
      </c>
      <c r="H108" s="506">
        <f t="shared" si="12"/>
        <v>0</v>
      </c>
      <c r="I108" s="507">
        <f t="shared" si="12"/>
        <v>0</v>
      </c>
      <c r="J108" s="505">
        <f t="shared" si="12"/>
        <v>0</v>
      </c>
      <c r="K108" s="506">
        <f t="shared" si="12"/>
        <v>0</v>
      </c>
      <c r="L108" s="506">
        <f t="shared" si="12"/>
        <v>0</v>
      </c>
      <c r="M108" s="506">
        <f t="shared" si="12"/>
        <v>0</v>
      </c>
      <c r="N108" s="506">
        <f t="shared" si="12"/>
        <v>0</v>
      </c>
      <c r="O108" s="508">
        <f t="shared" si="12"/>
        <v>0</v>
      </c>
      <c r="P108" s="509">
        <f t="shared" si="12"/>
        <v>0</v>
      </c>
    </row>
    <row r="109" spans="1:18" ht="60" hidden="1" x14ac:dyDescent="0.25">
      <c r="A109" s="526">
        <v>3710160</v>
      </c>
      <c r="B109" s="527" t="s">
        <v>227</v>
      </c>
      <c r="C109" s="528" t="s">
        <v>52</v>
      </c>
      <c r="D109" s="511" t="s">
        <v>228</v>
      </c>
      <c r="E109" s="474">
        <f>G109</f>
        <v>0</v>
      </c>
      <c r="F109" s="477"/>
      <c r="G109" s="475"/>
      <c r="H109" s="477"/>
      <c r="I109" s="512"/>
      <c r="J109" s="474">
        <f>K109</f>
        <v>0</v>
      </c>
      <c r="K109" s="477">
        <f>O109</f>
        <v>0</v>
      </c>
      <c r="L109" s="477"/>
      <c r="M109" s="477"/>
      <c r="N109" s="477"/>
      <c r="O109" s="513">
        <f>додаток_5!I78</f>
        <v>0</v>
      </c>
      <c r="P109" s="479">
        <f>E109+J109</f>
        <v>0</v>
      </c>
    </row>
    <row r="110" spans="1:18" ht="15.75" hidden="1" thickBot="1" x14ac:dyDescent="0.3">
      <c r="A110" s="526">
        <v>3718710</v>
      </c>
      <c r="B110" s="529">
        <v>8700</v>
      </c>
      <c r="C110" s="528" t="s">
        <v>61</v>
      </c>
      <c r="D110" s="530" t="s">
        <v>80</v>
      </c>
      <c r="E110" s="531"/>
      <c r="F110" s="532"/>
      <c r="G110" s="532"/>
      <c r="H110" s="532"/>
      <c r="I110" s="533"/>
      <c r="J110" s="534"/>
      <c r="K110" s="535"/>
      <c r="L110" s="536"/>
      <c r="M110" s="536"/>
      <c r="N110" s="536"/>
      <c r="O110" s="537"/>
      <c r="P110" s="538">
        <f>E110+J110</f>
        <v>0</v>
      </c>
    </row>
    <row r="111" spans="1:18" ht="15.75" thickBot="1" x14ac:dyDescent="0.3">
      <c r="A111" s="539"/>
      <c r="B111" s="540"/>
      <c r="C111" s="541"/>
      <c r="D111" s="542" t="s">
        <v>156</v>
      </c>
      <c r="E111" s="543">
        <f t="shared" ref="E111:P111" si="13">E15+E59+E107</f>
        <v>-295836</v>
      </c>
      <c r="F111" s="544">
        <f t="shared" si="13"/>
        <v>40274.289999999979</v>
      </c>
      <c r="G111" s="133">
        <f t="shared" si="13"/>
        <v>141200</v>
      </c>
      <c r="H111" s="544">
        <f t="shared" si="13"/>
        <v>-477310.29</v>
      </c>
      <c r="I111" s="545">
        <f t="shared" si="13"/>
        <v>0</v>
      </c>
      <c r="J111" s="543">
        <f>J15+J59+J107</f>
        <v>1085836</v>
      </c>
      <c r="K111" s="544">
        <f>K15+K59+K107</f>
        <v>1085836</v>
      </c>
      <c r="L111" s="544">
        <f t="shared" si="13"/>
        <v>0</v>
      </c>
      <c r="M111" s="544">
        <f t="shared" si="13"/>
        <v>0</v>
      </c>
      <c r="N111" s="544">
        <f t="shared" si="13"/>
        <v>0</v>
      </c>
      <c r="O111" s="546">
        <f t="shared" si="13"/>
        <v>1085836</v>
      </c>
      <c r="P111" s="547">
        <f t="shared" si="13"/>
        <v>790000</v>
      </c>
      <c r="Q111" s="451"/>
      <c r="R111" s="451"/>
    </row>
    <row r="112" spans="1:18" x14ac:dyDescent="0.25">
      <c r="B112" s="548"/>
      <c r="C112" s="548"/>
      <c r="D112" s="548"/>
      <c r="E112" s="549"/>
      <c r="F112" s="549"/>
      <c r="G112" s="549"/>
      <c r="H112" s="549"/>
      <c r="I112" s="549"/>
      <c r="J112" s="549"/>
      <c r="K112" s="549"/>
      <c r="L112" s="549"/>
      <c r="M112" s="549"/>
      <c r="N112" s="549"/>
      <c r="O112" s="549"/>
      <c r="P112" s="549"/>
    </row>
    <row r="113" spans="1:16" ht="9" customHeight="1" x14ac:dyDescent="0.25">
      <c r="B113" s="548"/>
      <c r="C113" s="548"/>
      <c r="D113" s="548"/>
      <c r="E113" s="549"/>
      <c r="F113" s="549"/>
      <c r="G113" s="549"/>
      <c r="H113" s="549"/>
      <c r="I113" s="549"/>
      <c r="J113" s="549"/>
      <c r="K113" s="549"/>
      <c r="L113" s="549"/>
      <c r="M113" s="549"/>
      <c r="N113" s="549"/>
      <c r="O113" s="549"/>
      <c r="P113" s="549"/>
    </row>
    <row r="114" spans="1:16" ht="9.75" customHeight="1" x14ac:dyDescent="0.25">
      <c r="B114" s="548"/>
      <c r="C114" s="548"/>
      <c r="D114" s="548"/>
      <c r="E114" s="549"/>
      <c r="F114" s="549"/>
      <c r="G114" s="549"/>
      <c r="H114" s="549"/>
      <c r="I114" s="549"/>
      <c r="J114" s="549"/>
      <c r="K114" s="549"/>
      <c r="L114" s="549"/>
      <c r="M114" s="549"/>
      <c r="N114" s="549"/>
      <c r="O114" s="549"/>
      <c r="P114" s="549"/>
    </row>
    <row r="115" spans="1:16" s="36" customFormat="1" ht="21" customHeight="1" x14ac:dyDescent="0.3">
      <c r="A115" s="33"/>
      <c r="B115" s="34" t="s">
        <v>415</v>
      </c>
      <c r="C115" s="34"/>
      <c r="D115" s="34"/>
      <c r="E115" s="35"/>
      <c r="F115" s="35"/>
      <c r="G115" s="35" t="s">
        <v>404</v>
      </c>
      <c r="H115" s="35"/>
      <c r="I115" s="35"/>
      <c r="J115" s="35"/>
      <c r="K115" s="35"/>
      <c r="L115" s="35"/>
      <c r="M115" s="35"/>
      <c r="N115" s="35"/>
      <c r="O115" s="35"/>
      <c r="P115" s="35"/>
    </row>
    <row r="116" spans="1:16" ht="12" customHeight="1" x14ac:dyDescent="0.25">
      <c r="B116" s="548"/>
      <c r="C116" s="548"/>
      <c r="D116" s="548"/>
      <c r="E116" s="550"/>
      <c r="F116" s="550"/>
      <c r="G116" s="550"/>
      <c r="H116" s="550"/>
      <c r="I116" s="550"/>
      <c r="J116" s="550"/>
      <c r="K116" s="550"/>
      <c r="L116" s="550"/>
      <c r="M116" s="550"/>
      <c r="N116" s="550"/>
      <c r="O116" s="550"/>
      <c r="P116" s="550"/>
    </row>
    <row r="117" spans="1:16" ht="16.5" hidden="1" customHeight="1" x14ac:dyDescent="0.25">
      <c r="F117" s="552"/>
      <c r="J117" s="551"/>
      <c r="L117" s="551"/>
      <c r="O117" s="549"/>
      <c r="P117" s="552">
        <f>додаток_1!D115-додаток_3!P111</f>
        <v>-750000</v>
      </c>
    </row>
    <row r="118" spans="1:16" x14ac:dyDescent="0.25">
      <c r="F118" s="552"/>
      <c r="H118" s="552"/>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3"/>
      <c r="D1" s="747" t="s">
        <v>519</v>
      </c>
      <c r="E1" s="747"/>
    </row>
    <row r="2" spans="1:5" ht="23.25" customHeight="1" x14ac:dyDescent="0.25">
      <c r="B2" s="228"/>
      <c r="C2" s="448"/>
      <c r="D2" s="746" t="str">
        <f>додаток_1!D2</f>
        <v xml:space="preserve"> до рішення Здолбунівської міської ради</v>
      </c>
      <c r="E2" s="746"/>
    </row>
    <row r="3" spans="1:5" ht="34.5" customHeight="1" x14ac:dyDescent="0.25">
      <c r="B3" s="263"/>
      <c r="C3" s="448"/>
      <c r="D3" s="746" t="str">
        <f>додаток_1!D3</f>
        <v>"Про зміни до бюджету Здолбунівської міської територіальної громади на 2024 рік"</v>
      </c>
      <c r="E3" s="746"/>
    </row>
    <row r="4" spans="1:5" ht="25.5" customHeight="1" x14ac:dyDescent="0.25">
      <c r="B4" s="228"/>
      <c r="C4" s="447"/>
      <c r="D4" s="747" t="str">
        <f>додаток_1!D4</f>
        <v>від 26 листопада 2024 року №  2435</v>
      </c>
      <c r="E4" s="747"/>
    </row>
    <row r="5" spans="1:5" ht="9" customHeight="1" x14ac:dyDescent="0.25">
      <c r="D5" s="220"/>
      <c r="E5" s="220"/>
    </row>
    <row r="6" spans="1:5" ht="18.75" x14ac:dyDescent="0.3">
      <c r="A6" s="754" t="s">
        <v>371</v>
      </c>
      <c r="B6" s="754"/>
      <c r="C6" s="754"/>
      <c r="D6" s="754"/>
      <c r="E6" s="754"/>
    </row>
    <row r="7" spans="1:5" ht="18.75" x14ac:dyDescent="0.3">
      <c r="A7" s="754" t="s">
        <v>472</v>
      </c>
      <c r="B7" s="754"/>
      <c r="C7" s="754"/>
      <c r="D7" s="754"/>
      <c r="E7" s="754"/>
    </row>
    <row r="8" spans="1:5" s="45" customFormat="1" x14ac:dyDescent="0.2">
      <c r="A8" s="705">
        <v>1755900000</v>
      </c>
      <c r="B8" s="705"/>
      <c r="C8" s="231"/>
      <c r="D8" s="229"/>
      <c r="E8" s="48"/>
    </row>
    <row r="9" spans="1:5" s="45" customFormat="1" x14ac:dyDescent="0.2">
      <c r="A9" s="1" t="s">
        <v>152</v>
      </c>
      <c r="B9" s="264"/>
      <c r="C9" s="264"/>
      <c r="D9" s="46"/>
      <c r="E9" s="46"/>
    </row>
    <row r="10" spans="1:5" s="45" customFormat="1" ht="11.25" x14ac:dyDescent="0.2">
      <c r="B10" s="46"/>
      <c r="C10" s="46"/>
      <c r="D10" s="46"/>
      <c r="E10" s="46"/>
    </row>
    <row r="11" spans="1:5" s="45" customFormat="1" ht="18.75" x14ac:dyDescent="0.3">
      <c r="A11" s="36" t="s">
        <v>293</v>
      </c>
      <c r="B11" s="46"/>
      <c r="C11" s="46"/>
      <c r="D11" s="46"/>
      <c r="E11" s="46"/>
    </row>
    <row r="12" spans="1:5" ht="12.75" customHeight="1" thickBot="1" x14ac:dyDescent="0.3">
      <c r="E12" s="265" t="s">
        <v>20</v>
      </c>
    </row>
    <row r="13" spans="1:5" ht="96.75" customHeight="1" thickBot="1" x14ac:dyDescent="0.25">
      <c r="A13" s="266" t="s">
        <v>294</v>
      </c>
      <c r="B13" s="755" t="s">
        <v>295</v>
      </c>
      <c r="C13" s="756"/>
      <c r="D13" s="757"/>
      <c r="E13" s="267" t="s">
        <v>133</v>
      </c>
    </row>
    <row r="14" spans="1:5" ht="13.5" thickBot="1" x14ac:dyDescent="0.25">
      <c r="A14" s="268">
        <v>1</v>
      </c>
      <c r="B14" s="758">
        <v>2</v>
      </c>
      <c r="C14" s="759"/>
      <c r="D14" s="760"/>
      <c r="E14" s="269">
        <v>3</v>
      </c>
    </row>
    <row r="15" spans="1:5" ht="15.75" x14ac:dyDescent="0.2">
      <c r="A15" s="764" t="s">
        <v>242</v>
      </c>
      <c r="B15" s="765"/>
      <c r="C15" s="765"/>
      <c r="D15" s="765"/>
      <c r="E15" s="766"/>
    </row>
    <row r="16" spans="1:5" ht="15.75" hidden="1" x14ac:dyDescent="0.2">
      <c r="A16" s="270">
        <v>99000000000</v>
      </c>
      <c r="B16" s="783" t="s">
        <v>280</v>
      </c>
      <c r="C16" s="784"/>
      <c r="D16" s="785"/>
      <c r="E16" s="271">
        <f>E17+E18+E20+E19</f>
        <v>0</v>
      </c>
    </row>
    <row r="17" spans="1:5" ht="15.75" hidden="1" customHeight="1" x14ac:dyDescent="0.2">
      <c r="A17" s="272">
        <f>додаток_1!B100</f>
        <v>41033900</v>
      </c>
      <c r="B17" s="761" t="str">
        <f>додаток_1!C100</f>
        <v>Освітня субвенція з державного бюджету місцевим бюджетам</v>
      </c>
      <c r="C17" s="762"/>
      <c r="D17" s="763"/>
      <c r="E17" s="273"/>
    </row>
    <row r="18" spans="1:5" ht="62.25" hidden="1" customHeight="1" x14ac:dyDescent="0.25">
      <c r="A18" s="272">
        <v>41021400</v>
      </c>
      <c r="B18" s="772" t="s">
        <v>427</v>
      </c>
      <c r="C18" s="782"/>
      <c r="D18" s="773"/>
      <c r="E18" s="273"/>
    </row>
    <row r="19" spans="1:5" ht="42" hidden="1" customHeight="1" x14ac:dyDescent="0.2">
      <c r="A19" s="272">
        <f>додаток_1!B99</f>
        <v>41033300</v>
      </c>
      <c r="B19" s="761" t="str">
        <f>додаток_1!C99</f>
        <v>Субвенція з державного бюджету місецвим бюджетам на забезпечення харчуванням учнів початкових класів закладів загальної середньої освіти</v>
      </c>
      <c r="C19" s="762"/>
      <c r="D19" s="763"/>
      <c r="E19" s="273">
        <f>додаток_1!D99</f>
        <v>0</v>
      </c>
    </row>
    <row r="20" spans="1:5" ht="32.25" hidden="1" customHeight="1" x14ac:dyDescent="0.2">
      <c r="A20" s="272">
        <f>додаток_1!B103</f>
        <v>41036500</v>
      </c>
      <c r="B20" s="761" t="str">
        <f>додаток_1!C103</f>
        <v>Субвенція з державного бюджету місцевим бюджетам на облаштування безпечних умов у закладах охорони здоров"я</v>
      </c>
      <c r="C20" s="762"/>
      <c r="D20" s="763"/>
      <c r="E20" s="273">
        <f>додаток_1!E103</f>
        <v>0</v>
      </c>
    </row>
    <row r="21" spans="1:5" ht="32.25" hidden="1" customHeight="1" x14ac:dyDescent="0.2">
      <c r="A21" s="270">
        <v>17100000000</v>
      </c>
      <c r="B21" s="781" t="s">
        <v>245</v>
      </c>
      <c r="C21" s="781"/>
      <c r="D21" s="781"/>
      <c r="E21" s="271">
        <f>SUM(E22:E26)</f>
        <v>0</v>
      </c>
    </row>
    <row r="22" spans="1:5" ht="30" hidden="1" customHeight="1" x14ac:dyDescent="0.25">
      <c r="A22" s="272">
        <v>41057700</v>
      </c>
      <c r="B22" s="772" t="s">
        <v>433</v>
      </c>
      <c r="C22" s="782"/>
      <c r="D22" s="773"/>
      <c r="E22" s="273"/>
    </row>
    <row r="23" spans="1:5" ht="30" hidden="1" customHeight="1" x14ac:dyDescent="0.2">
      <c r="A23" s="272">
        <v>41040400</v>
      </c>
      <c r="B23" s="761" t="s">
        <v>447</v>
      </c>
      <c r="C23" s="762"/>
      <c r="D23" s="763"/>
      <c r="E23" s="273">
        <f>додаток_1!E106</f>
        <v>0</v>
      </c>
    </row>
    <row r="24" spans="1:5" ht="48" hidden="1" customHeight="1" x14ac:dyDescent="0.2">
      <c r="A24" s="272">
        <f>додаток_1!B109</f>
        <v>41051200</v>
      </c>
      <c r="B24" s="761"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2"/>
      <c r="D24" s="763"/>
      <c r="E24" s="273">
        <f>додаток_1!D109</f>
        <v>0</v>
      </c>
    </row>
    <row r="25" spans="1:5" ht="162" hidden="1" customHeight="1" x14ac:dyDescent="0.2">
      <c r="A25" s="272"/>
      <c r="B25" s="761"/>
      <c r="C25" s="762"/>
      <c r="D25" s="763"/>
      <c r="E25" s="273"/>
    </row>
    <row r="26" spans="1:5" ht="38.25" hidden="1" customHeight="1" x14ac:dyDescent="0.2">
      <c r="A26" s="272">
        <f>додаток_1!B113</f>
        <v>41051400</v>
      </c>
      <c r="B26" s="761"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2"/>
      <c r="D26" s="763"/>
      <c r="E26" s="273">
        <f>додаток_1!D113</f>
        <v>0</v>
      </c>
    </row>
    <row r="27" spans="1:5" s="179" customFormat="1" ht="15.75" x14ac:dyDescent="0.25">
      <c r="A27" s="274">
        <v>17558000000</v>
      </c>
      <c r="B27" s="793" t="s">
        <v>243</v>
      </c>
      <c r="C27" s="794"/>
      <c r="D27" s="795"/>
      <c r="E27" s="275">
        <f>SUM(E28:E36)</f>
        <v>40000</v>
      </c>
    </row>
    <row r="28" spans="1:5" ht="30" hidden="1" customHeight="1" x14ac:dyDescent="0.25">
      <c r="A28" s="272">
        <v>41053900</v>
      </c>
      <c r="B28" s="772" t="s">
        <v>353</v>
      </c>
      <c r="C28" s="782"/>
      <c r="D28" s="773"/>
      <c r="E28" s="237"/>
    </row>
    <row r="29" spans="1:5" ht="32.25" hidden="1" customHeight="1" x14ac:dyDescent="0.25">
      <c r="A29" s="272">
        <v>41053900</v>
      </c>
      <c r="B29" s="772" t="s">
        <v>352</v>
      </c>
      <c r="C29" s="782"/>
      <c r="D29" s="773"/>
      <c r="E29" s="276"/>
    </row>
    <row r="30" spans="1:5" ht="38.25" hidden="1" customHeight="1" x14ac:dyDescent="0.25">
      <c r="A30" s="272">
        <v>41053900</v>
      </c>
      <c r="B30" s="772" t="s">
        <v>530</v>
      </c>
      <c r="C30" s="782"/>
      <c r="D30" s="773"/>
      <c r="E30" s="608"/>
    </row>
    <row r="31" spans="1:5" ht="32.25" hidden="1" customHeight="1" x14ac:dyDescent="0.25">
      <c r="A31" s="272">
        <f>додаток_1!B108</f>
        <v>41051000</v>
      </c>
      <c r="B31" s="772" t="str">
        <f>додаток_1!C108</f>
        <v>Субвенція з місцевого бюджету на здійснення переданих видатків у сфері освіти за рахунок коштів освітньої субвенції</v>
      </c>
      <c r="C31" s="782"/>
      <c r="D31" s="773"/>
      <c r="E31" s="664">
        <f>додаток_1!D108</f>
        <v>0</v>
      </c>
    </row>
    <row r="32" spans="1:5" ht="26.25" hidden="1" customHeight="1" x14ac:dyDescent="0.2">
      <c r="A32" s="272">
        <v>41053900</v>
      </c>
      <c r="B32" s="761" t="s">
        <v>563</v>
      </c>
      <c r="C32" s="762"/>
      <c r="D32" s="763"/>
      <c r="E32" s="664"/>
    </row>
    <row r="33" spans="1:5" ht="47.25" customHeight="1" x14ac:dyDescent="0.25">
      <c r="A33" s="272">
        <v>41053900</v>
      </c>
      <c r="B33" s="772" t="s">
        <v>351</v>
      </c>
      <c r="C33" s="782"/>
      <c r="D33" s="773"/>
      <c r="E33" s="664">
        <f>додаток_1!E111</f>
        <v>40000</v>
      </c>
    </row>
    <row r="34" spans="1:5" ht="48" hidden="1" customHeight="1" x14ac:dyDescent="0.25">
      <c r="A34" s="272">
        <v>41053900</v>
      </c>
      <c r="B34" s="787" t="s">
        <v>467</v>
      </c>
      <c r="C34" s="788"/>
      <c r="D34" s="789"/>
      <c r="E34" s="608"/>
    </row>
    <row r="35" spans="1:5" ht="32.25" hidden="1" customHeight="1" x14ac:dyDescent="0.25">
      <c r="A35" s="272">
        <v>41053900</v>
      </c>
      <c r="B35" s="772" t="s">
        <v>465</v>
      </c>
      <c r="C35" s="782"/>
      <c r="D35" s="773"/>
      <c r="E35" s="276"/>
    </row>
    <row r="36" spans="1:5" ht="43.5" hidden="1" customHeight="1" x14ac:dyDescent="0.25">
      <c r="A36" s="272">
        <v>41053900</v>
      </c>
      <c r="B36" s="772" t="s">
        <v>354</v>
      </c>
      <c r="C36" s="782"/>
      <c r="D36" s="773"/>
      <c r="E36" s="276">
        <v>0</v>
      </c>
    </row>
    <row r="37" spans="1:5" s="179" customFormat="1" ht="15.75" hidden="1" x14ac:dyDescent="0.25">
      <c r="A37" s="277">
        <v>17563000000</v>
      </c>
      <c r="B37" s="790" t="s">
        <v>244</v>
      </c>
      <c r="C37" s="791"/>
      <c r="D37" s="792"/>
      <c r="E37" s="278">
        <f>E38+E39+E40+E42+E41</f>
        <v>0</v>
      </c>
    </row>
    <row r="38" spans="1:5" s="179" customFormat="1" ht="47.25" hidden="1" customHeight="1" x14ac:dyDescent="0.25">
      <c r="A38" s="272">
        <v>41053900</v>
      </c>
      <c r="B38" s="786" t="s">
        <v>578</v>
      </c>
      <c r="C38" s="786"/>
      <c r="D38" s="786"/>
      <c r="E38" s="664"/>
    </row>
    <row r="39" spans="1:5" ht="30" hidden="1" customHeight="1" x14ac:dyDescent="0.25">
      <c r="A39" s="272">
        <v>41053900</v>
      </c>
      <c r="B39" s="772" t="s">
        <v>352</v>
      </c>
      <c r="C39" s="782"/>
      <c r="D39" s="773"/>
      <c r="E39" s="239"/>
    </row>
    <row r="40" spans="1:5" ht="55.5" hidden="1" customHeight="1" x14ac:dyDescent="0.25">
      <c r="A40" s="272">
        <v>41053900</v>
      </c>
      <c r="B40" s="806" t="s">
        <v>458</v>
      </c>
      <c r="C40" s="807"/>
      <c r="D40" s="808"/>
      <c r="E40" s="237"/>
    </row>
    <row r="41" spans="1:5" ht="46.5" hidden="1" customHeight="1" x14ac:dyDescent="0.25">
      <c r="A41" s="272">
        <v>41053900</v>
      </c>
      <c r="B41" s="787" t="s">
        <v>389</v>
      </c>
      <c r="C41" s="788"/>
      <c r="D41" s="789"/>
      <c r="E41" s="237"/>
    </row>
    <row r="42" spans="1:5" ht="48" hidden="1" customHeight="1" x14ac:dyDescent="0.25">
      <c r="A42" s="272">
        <v>41053900</v>
      </c>
      <c r="B42" s="772" t="s">
        <v>390</v>
      </c>
      <c r="C42" s="782"/>
      <c r="D42" s="773"/>
      <c r="E42" s="237"/>
    </row>
    <row r="43" spans="1:5" ht="15.75" hidden="1" x14ac:dyDescent="0.25">
      <c r="A43" s="277">
        <v>17314200000</v>
      </c>
      <c r="B43" s="805" t="s">
        <v>290</v>
      </c>
      <c r="C43" s="805"/>
      <c r="D43" s="805"/>
      <c r="E43" s="280"/>
    </row>
    <row r="44" spans="1:5" ht="15.75" x14ac:dyDescent="0.2">
      <c r="A44" s="802" t="s">
        <v>289</v>
      </c>
      <c r="B44" s="803"/>
      <c r="C44" s="803"/>
      <c r="D44" s="803"/>
      <c r="E44" s="804"/>
    </row>
    <row r="45" spans="1:5" ht="15.75" hidden="1" x14ac:dyDescent="0.25">
      <c r="A45" s="277">
        <v>17100000000</v>
      </c>
      <c r="B45" s="805" t="s">
        <v>245</v>
      </c>
      <c r="C45" s="805"/>
      <c r="D45" s="805"/>
      <c r="E45" s="282">
        <f>E46+E47</f>
        <v>0</v>
      </c>
    </row>
    <row r="46" spans="1:5" ht="48.75" hidden="1" customHeight="1" x14ac:dyDescent="0.2">
      <c r="A46" s="281">
        <v>41051100</v>
      </c>
      <c r="B46" s="761" t="s">
        <v>564</v>
      </c>
      <c r="C46" s="762"/>
      <c r="D46" s="763"/>
      <c r="E46" s="283">
        <f>додаток_1!D112</f>
        <v>0</v>
      </c>
    </row>
    <row r="47" spans="1:5" ht="45.75" hidden="1" customHeight="1" x14ac:dyDescent="0.2">
      <c r="A47" s="281">
        <v>41053900</v>
      </c>
      <c r="B47" s="761" t="s">
        <v>367</v>
      </c>
      <c r="C47" s="762"/>
      <c r="D47" s="763"/>
      <c r="E47" s="283"/>
    </row>
    <row r="48" spans="1:5" ht="15.75" x14ac:dyDescent="0.25">
      <c r="A48" s="277" t="s">
        <v>145</v>
      </c>
      <c r="B48" s="790" t="s">
        <v>296</v>
      </c>
      <c r="C48" s="791"/>
      <c r="D48" s="792"/>
      <c r="E48" s="278">
        <f>E49+E50</f>
        <v>40000</v>
      </c>
    </row>
    <row r="49" spans="1:6" ht="15.75" x14ac:dyDescent="0.25">
      <c r="A49" s="284" t="s">
        <v>145</v>
      </c>
      <c r="B49" s="772" t="s">
        <v>246</v>
      </c>
      <c r="C49" s="782"/>
      <c r="D49" s="773"/>
      <c r="E49" s="285">
        <f>E27+E37+E16+E21</f>
        <v>40000</v>
      </c>
    </row>
    <row r="50" spans="1:6" s="179" customFormat="1" ht="16.5" thickBot="1" x14ac:dyDescent="0.3">
      <c r="A50" s="286" t="s">
        <v>145</v>
      </c>
      <c r="B50" s="796" t="s">
        <v>297</v>
      </c>
      <c r="C50" s="797"/>
      <c r="D50" s="798"/>
      <c r="E50" s="287">
        <f>E45</f>
        <v>0</v>
      </c>
      <c r="F50" s="258">
        <f>E48-додаток_1!D96</f>
        <v>0</v>
      </c>
    </row>
    <row r="52" spans="1:6" ht="18.75" x14ac:dyDescent="0.3">
      <c r="A52" s="36" t="s">
        <v>298</v>
      </c>
      <c r="B52" s="46"/>
      <c r="C52" s="46"/>
      <c r="D52" s="46"/>
      <c r="E52" s="46"/>
    </row>
    <row r="53" spans="1:6" ht="16.5" thickBot="1" x14ac:dyDescent="0.3">
      <c r="E53" s="265" t="s">
        <v>20</v>
      </c>
    </row>
    <row r="54" spans="1:6" ht="155.25" customHeight="1" thickBot="1" x14ac:dyDescent="0.25">
      <c r="A54" s="288" t="s">
        <v>299</v>
      </c>
      <c r="B54" s="289" t="s">
        <v>308</v>
      </c>
      <c r="C54" s="755" t="s">
        <v>300</v>
      </c>
      <c r="D54" s="757"/>
      <c r="E54" s="290" t="s">
        <v>133</v>
      </c>
    </row>
    <row r="55" spans="1:6" ht="13.5" thickBot="1" x14ac:dyDescent="0.25">
      <c r="A55" s="268">
        <v>1</v>
      </c>
      <c r="B55" s="56">
        <v>2</v>
      </c>
      <c r="C55" s="758">
        <v>3</v>
      </c>
      <c r="D55" s="760"/>
      <c r="E55" s="269">
        <v>4</v>
      </c>
    </row>
    <row r="56" spans="1:6" ht="15.75" x14ac:dyDescent="0.2">
      <c r="A56" s="799" t="s">
        <v>301</v>
      </c>
      <c r="B56" s="800"/>
      <c r="C56" s="800"/>
      <c r="D56" s="800"/>
      <c r="E56" s="801"/>
    </row>
    <row r="57" spans="1:6" ht="15" hidden="1" customHeight="1" x14ac:dyDescent="0.2">
      <c r="A57" s="291" t="s">
        <v>271</v>
      </c>
      <c r="B57" s="292">
        <v>9770</v>
      </c>
      <c r="C57" s="770" t="s">
        <v>307</v>
      </c>
      <c r="D57" s="771"/>
      <c r="E57" s="306">
        <f>E58+E61</f>
        <v>0</v>
      </c>
      <c r="F57" s="65"/>
    </row>
    <row r="58" spans="1:6" ht="15.75" hidden="1" customHeight="1" x14ac:dyDescent="0.25">
      <c r="A58" s="294">
        <v>17100000000</v>
      </c>
      <c r="B58" s="292"/>
      <c r="C58" s="750" t="s">
        <v>245</v>
      </c>
      <c r="D58" s="751"/>
      <c r="E58" s="306">
        <f>E59+E60</f>
        <v>0</v>
      </c>
    </row>
    <row r="59" spans="1:6" ht="74.25" hidden="1" customHeight="1" x14ac:dyDescent="0.2">
      <c r="A59" s="295"/>
      <c r="B59" s="292"/>
      <c r="C59" s="748" t="s">
        <v>542</v>
      </c>
      <c r="D59" s="749"/>
      <c r="E59" s="413"/>
    </row>
    <row r="60" spans="1:6" ht="69.75" hidden="1" customHeight="1" x14ac:dyDescent="0.2">
      <c r="A60" s="295"/>
      <c r="B60" s="292"/>
      <c r="C60" s="761" t="s">
        <v>509</v>
      </c>
      <c r="D60" s="763"/>
      <c r="E60" s="413"/>
    </row>
    <row r="61" spans="1:6" ht="15" hidden="1" customHeight="1" x14ac:dyDescent="0.25">
      <c r="A61" s="294">
        <v>17314200000</v>
      </c>
      <c r="B61" s="298"/>
      <c r="C61" s="750" t="s">
        <v>290</v>
      </c>
      <c r="D61" s="751"/>
      <c r="E61" s="306">
        <f>E62+E63</f>
        <v>0</v>
      </c>
    </row>
    <row r="62" spans="1:6" ht="47.25" hidden="1" customHeight="1" x14ac:dyDescent="0.25">
      <c r="A62" s="299"/>
      <c r="B62" s="300"/>
      <c r="C62" s="752" t="s">
        <v>517</v>
      </c>
      <c r="D62" s="753"/>
      <c r="E62" s="307"/>
    </row>
    <row r="63" spans="1:6" ht="63.75" hidden="1" customHeight="1" x14ac:dyDescent="0.25">
      <c r="A63" s="299"/>
      <c r="B63" s="300"/>
      <c r="C63" s="752" t="s">
        <v>459</v>
      </c>
      <c r="D63" s="753"/>
      <c r="E63" s="296"/>
    </row>
    <row r="64" spans="1:6" s="179" customFormat="1" ht="37.5" hidden="1" customHeight="1" x14ac:dyDescent="0.25">
      <c r="A64" s="291" t="s">
        <v>273</v>
      </c>
      <c r="B64" s="301">
        <v>9800</v>
      </c>
      <c r="C64" s="750" t="str">
        <f>додаток_3!D58</f>
        <v>Субвенція з місцевого бюджету державному бюджету на виконання програм соціально-економічного розвитку регіонів</v>
      </c>
      <c r="D64" s="751"/>
      <c r="E64" s="409">
        <f>E69+E66+E68+E67+E65</f>
        <v>0</v>
      </c>
    </row>
    <row r="65" spans="1:5" s="179" customFormat="1" ht="57" hidden="1" customHeight="1" x14ac:dyDescent="0.25">
      <c r="A65" s="291"/>
      <c r="B65" s="651"/>
      <c r="C65" s="772" t="s">
        <v>544</v>
      </c>
      <c r="D65" s="773"/>
      <c r="E65" s="412"/>
    </row>
    <row r="66" spans="1:5" s="179" customFormat="1" ht="63" hidden="1" customHeight="1" x14ac:dyDescent="0.2">
      <c r="A66" s="291" t="s">
        <v>331</v>
      </c>
      <c r="B66" s="302"/>
      <c r="C66" s="748" t="s">
        <v>536</v>
      </c>
      <c r="D66" s="749"/>
      <c r="E66" s="412"/>
    </row>
    <row r="67" spans="1:5" s="179" customFormat="1" ht="36.75" hidden="1" customHeight="1" x14ac:dyDescent="0.25">
      <c r="A67" s="291" t="s">
        <v>331</v>
      </c>
      <c r="B67" s="302"/>
      <c r="C67" s="772" t="s">
        <v>518</v>
      </c>
      <c r="D67" s="773"/>
      <c r="E67" s="412"/>
    </row>
    <row r="68" spans="1:5" s="179" customFormat="1" ht="37.5" hidden="1" customHeight="1" x14ac:dyDescent="0.25">
      <c r="A68" s="291" t="s">
        <v>331</v>
      </c>
      <c r="B68" s="303"/>
      <c r="C68" s="772" t="s">
        <v>489</v>
      </c>
      <c r="D68" s="773"/>
      <c r="E68" s="408"/>
    </row>
    <row r="69" spans="1:5" ht="24.75" hidden="1" customHeight="1" x14ac:dyDescent="0.25">
      <c r="A69" s="291" t="s">
        <v>331</v>
      </c>
      <c r="B69" s="304"/>
      <c r="C69" s="752" t="s">
        <v>532</v>
      </c>
      <c r="D69" s="753"/>
      <c r="E69" s="408"/>
    </row>
    <row r="70" spans="1:5" ht="15.75" x14ac:dyDescent="0.2">
      <c r="A70" s="777" t="s">
        <v>302</v>
      </c>
      <c r="B70" s="778"/>
      <c r="C70" s="778"/>
      <c r="D70" s="778"/>
      <c r="E70" s="779"/>
    </row>
    <row r="71" spans="1:5" ht="63.75" hidden="1" customHeight="1" x14ac:dyDescent="0.2">
      <c r="A71" s="291" t="s">
        <v>322</v>
      </c>
      <c r="B71" s="292">
        <v>9730</v>
      </c>
      <c r="C71" s="774" t="s">
        <v>323</v>
      </c>
      <c r="D71" s="775"/>
      <c r="E71" s="293">
        <f>E72</f>
        <v>0</v>
      </c>
    </row>
    <row r="72" spans="1:5" ht="15.75" hidden="1" x14ac:dyDescent="0.25">
      <c r="A72" s="294">
        <v>17100000000</v>
      </c>
      <c r="B72" s="292"/>
      <c r="C72" s="750" t="s">
        <v>245</v>
      </c>
      <c r="D72" s="751"/>
      <c r="E72" s="293">
        <f>E73</f>
        <v>0</v>
      </c>
    </row>
    <row r="73" spans="1:5" ht="66" hidden="1" customHeight="1" x14ac:dyDescent="0.25">
      <c r="A73" s="294"/>
      <c r="B73" s="292"/>
      <c r="C73" s="748" t="s">
        <v>377</v>
      </c>
      <c r="D73" s="749"/>
      <c r="E73" s="296"/>
    </row>
    <row r="74" spans="1:5" ht="35.25" hidden="1" customHeight="1" x14ac:dyDescent="0.2">
      <c r="A74" s="291" t="s">
        <v>151</v>
      </c>
      <c r="B74" s="292">
        <v>9740</v>
      </c>
      <c r="C74" s="774" t="s">
        <v>131</v>
      </c>
      <c r="D74" s="775"/>
      <c r="E74" s="306">
        <f>E75</f>
        <v>0</v>
      </c>
    </row>
    <row r="75" spans="1:5" ht="24" hidden="1" customHeight="1" x14ac:dyDescent="0.25">
      <c r="A75" s="294">
        <v>17100000000</v>
      </c>
      <c r="B75" s="292"/>
      <c r="C75" s="750" t="s">
        <v>245</v>
      </c>
      <c r="D75" s="751"/>
      <c r="E75" s="306">
        <f>E76</f>
        <v>0</v>
      </c>
    </row>
    <row r="76" spans="1:5" ht="66" hidden="1" customHeight="1" x14ac:dyDescent="0.25">
      <c r="A76" s="294"/>
      <c r="B76" s="292"/>
      <c r="C76" s="748" t="s">
        <v>411</v>
      </c>
      <c r="D76" s="749"/>
      <c r="E76" s="307"/>
    </row>
    <row r="77" spans="1:5" ht="15.75" hidden="1" x14ac:dyDescent="0.2">
      <c r="A77" s="291" t="s">
        <v>539</v>
      </c>
      <c r="B77" s="292">
        <v>9420</v>
      </c>
      <c r="C77" s="770" t="s">
        <v>307</v>
      </c>
      <c r="D77" s="771"/>
      <c r="E77" s="306">
        <f>E78</f>
        <v>0</v>
      </c>
    </row>
    <row r="78" spans="1:5" ht="15.75" hidden="1" x14ac:dyDescent="0.25">
      <c r="A78" s="294">
        <v>17100000000</v>
      </c>
      <c r="B78" s="292"/>
      <c r="C78" s="750" t="s">
        <v>245</v>
      </c>
      <c r="D78" s="751"/>
      <c r="E78" s="306">
        <f>E79+E81+E80</f>
        <v>0</v>
      </c>
    </row>
    <row r="79" spans="1:5" ht="93" hidden="1" customHeight="1" x14ac:dyDescent="0.2">
      <c r="A79" s="305"/>
      <c r="B79" s="300"/>
      <c r="C79" s="748" t="s">
        <v>540</v>
      </c>
      <c r="D79" s="749"/>
      <c r="E79" s="413"/>
    </row>
    <row r="80" spans="1:5" ht="31.5" hidden="1" customHeight="1" x14ac:dyDescent="0.25">
      <c r="A80" s="305"/>
      <c r="B80" s="300"/>
      <c r="C80" s="752"/>
      <c r="D80" s="753"/>
      <c r="E80" s="297"/>
    </row>
    <row r="81" spans="1:5" ht="62.25" hidden="1" customHeight="1" x14ac:dyDescent="0.25">
      <c r="A81" s="305"/>
      <c r="B81" s="300"/>
      <c r="C81" s="752"/>
      <c r="D81" s="753"/>
      <c r="E81" s="297"/>
    </row>
    <row r="82" spans="1:5" s="179" customFormat="1" ht="15.75" hidden="1" x14ac:dyDescent="0.25">
      <c r="A82" s="295">
        <v>17314200000</v>
      </c>
      <c r="B82" s="292"/>
      <c r="C82" s="750" t="s">
        <v>290</v>
      </c>
      <c r="D82" s="751"/>
      <c r="E82" s="308"/>
    </row>
    <row r="83" spans="1:5" ht="15.75" hidden="1" x14ac:dyDescent="0.25">
      <c r="A83" s="305"/>
      <c r="B83" s="300"/>
      <c r="C83" s="752"/>
      <c r="D83" s="753"/>
      <c r="E83" s="297"/>
    </row>
    <row r="84" spans="1:5" ht="39.75" customHeight="1" x14ac:dyDescent="0.25">
      <c r="A84" s="291" t="s">
        <v>273</v>
      </c>
      <c r="B84" s="301">
        <v>9800</v>
      </c>
      <c r="C84" s="750" t="str">
        <f>C64</f>
        <v>Субвенція з місцевого бюджету державному бюджету на виконання програм соціально-економічного розвитку регіонів</v>
      </c>
      <c r="D84" s="751"/>
      <c r="E84" s="411">
        <f>SUM(E85:E90)</f>
        <v>0</v>
      </c>
    </row>
    <row r="85" spans="1:5" ht="36.75" hidden="1" customHeight="1" x14ac:dyDescent="0.25">
      <c r="A85" s="291" t="s">
        <v>331</v>
      </c>
      <c r="B85" s="302"/>
      <c r="C85" s="752" t="s">
        <v>520</v>
      </c>
      <c r="D85" s="753"/>
      <c r="E85" s="408"/>
    </row>
    <row r="86" spans="1:5" ht="49.5" hidden="1" customHeight="1" x14ac:dyDescent="0.25">
      <c r="A86" s="291" t="s">
        <v>331</v>
      </c>
      <c r="B86" s="302"/>
      <c r="C86" s="748" t="s">
        <v>487</v>
      </c>
      <c r="D86" s="749"/>
      <c r="E86" s="408"/>
    </row>
    <row r="87" spans="1:5" ht="39" hidden="1" customHeight="1" x14ac:dyDescent="0.25">
      <c r="A87" s="291" t="s">
        <v>331</v>
      </c>
      <c r="B87" s="309"/>
      <c r="C87" s="772" t="s">
        <v>488</v>
      </c>
      <c r="D87" s="773"/>
      <c r="E87" s="408"/>
    </row>
    <row r="88" spans="1:5" ht="34.5" customHeight="1" x14ac:dyDescent="0.25">
      <c r="A88" s="291" t="s">
        <v>331</v>
      </c>
      <c r="B88" s="309"/>
      <c r="C88" s="772" t="s">
        <v>537</v>
      </c>
      <c r="D88" s="773"/>
      <c r="E88" s="285">
        <v>-250000</v>
      </c>
    </row>
    <row r="89" spans="1:5" ht="33.75" customHeight="1" x14ac:dyDescent="0.25">
      <c r="A89" s="291" t="s">
        <v>331</v>
      </c>
      <c r="B89" s="309"/>
      <c r="C89" s="772" t="s">
        <v>582</v>
      </c>
      <c r="D89" s="773"/>
      <c r="E89" s="408">
        <v>250000</v>
      </c>
    </row>
    <row r="90" spans="1:5" ht="37.5" hidden="1" customHeight="1" x14ac:dyDescent="0.25">
      <c r="A90" s="291" t="s">
        <v>331</v>
      </c>
      <c r="B90" s="309"/>
      <c r="C90" s="772" t="s">
        <v>521</v>
      </c>
      <c r="D90" s="773"/>
      <c r="E90" s="408">
        <v>0</v>
      </c>
    </row>
    <row r="91" spans="1:5" ht="15.75" x14ac:dyDescent="0.25">
      <c r="A91" s="294" t="s">
        <v>145</v>
      </c>
      <c r="B91" s="750" t="s">
        <v>296</v>
      </c>
      <c r="C91" s="776"/>
      <c r="D91" s="751"/>
      <c r="E91" s="411">
        <f>E92+E93</f>
        <v>0</v>
      </c>
    </row>
    <row r="92" spans="1:5" ht="15.75" x14ac:dyDescent="0.25">
      <c r="A92" s="310" t="s">
        <v>145</v>
      </c>
      <c r="B92" s="752" t="s">
        <v>246</v>
      </c>
      <c r="C92" s="780"/>
      <c r="D92" s="753"/>
      <c r="E92" s="408">
        <f>E57+E64</f>
        <v>0</v>
      </c>
    </row>
    <row r="93" spans="1:5" ht="16.5" thickBot="1" x14ac:dyDescent="0.3">
      <c r="A93" s="311" t="s">
        <v>145</v>
      </c>
      <c r="B93" s="767" t="s">
        <v>297</v>
      </c>
      <c r="C93" s="768"/>
      <c r="D93" s="769"/>
      <c r="E93" s="410">
        <f>E77+E84+E71+E74</f>
        <v>0</v>
      </c>
    </row>
    <row r="99" spans="1:4" s="29" customFormat="1" ht="18.75" x14ac:dyDescent="0.3">
      <c r="B99" s="29" t="s">
        <v>415</v>
      </c>
      <c r="D99" s="29" t="s">
        <v>404</v>
      </c>
    </row>
    <row r="100" spans="1:4" ht="18.75" x14ac:dyDescent="0.3">
      <c r="A100" s="29"/>
      <c r="D100" s="29"/>
    </row>
  </sheetData>
  <mergeCells count="85">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 ref="B42:D42"/>
    <mergeCell ref="B38:D38"/>
    <mergeCell ref="B41:D41"/>
    <mergeCell ref="B33:D33"/>
    <mergeCell ref="B26:D26"/>
    <mergeCell ref="B31:D31"/>
    <mergeCell ref="B28:D28"/>
    <mergeCell ref="B37:D37"/>
    <mergeCell ref="B27:D27"/>
    <mergeCell ref="B35:D35"/>
    <mergeCell ref="B32:D32"/>
    <mergeCell ref="B21:D21"/>
    <mergeCell ref="B18:D18"/>
    <mergeCell ref="B24:D24"/>
    <mergeCell ref="B16:D16"/>
    <mergeCell ref="B39:D39"/>
    <mergeCell ref="B36:D36"/>
    <mergeCell ref="B22:D22"/>
    <mergeCell ref="B23:D23"/>
    <mergeCell ref="B17:D17"/>
    <mergeCell ref="B19:D19"/>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topLeftCell="A13" workbookViewId="0">
      <selection activeCell="G87" sqref="G87"/>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2" customWidth="1"/>
    <col min="10" max="10" width="12.42578125" style="1" customWidth="1"/>
    <col min="11" max="16384" width="9.140625" style="1"/>
  </cols>
  <sheetData>
    <row r="1" spans="1:10" x14ac:dyDescent="0.2">
      <c r="F1" s="676" t="s">
        <v>497</v>
      </c>
      <c r="G1" s="676"/>
      <c r="H1" s="676"/>
      <c r="I1" s="676"/>
      <c r="J1" s="676"/>
    </row>
    <row r="2" spans="1:10" x14ac:dyDescent="0.2">
      <c r="F2" s="676" t="str">
        <f>додаток_1!D2</f>
        <v xml:space="preserve"> до рішення Здолбунівської міської ради</v>
      </c>
      <c r="G2" s="676"/>
      <c r="H2" s="676"/>
      <c r="I2" s="676"/>
      <c r="J2" s="676"/>
    </row>
    <row r="3" spans="1:10" ht="25.5" customHeight="1" x14ac:dyDescent="0.2">
      <c r="F3" s="703" t="str">
        <f>додаток_1!D3</f>
        <v>"Про зміни до бюджету Здолбунівської міської територіальної громади на 2024 рік"</v>
      </c>
      <c r="G3" s="703"/>
      <c r="H3" s="703"/>
      <c r="I3" s="703"/>
      <c r="J3" s="703"/>
    </row>
    <row r="4" spans="1:10" x14ac:dyDescent="0.2">
      <c r="F4" s="676" t="str">
        <f>додаток_1!D4</f>
        <v>від 26 листопада 2024 року №  2435</v>
      </c>
      <c r="G4" s="676"/>
      <c r="H4" s="676"/>
      <c r="I4" s="676"/>
      <c r="J4" s="676"/>
    </row>
    <row r="6" spans="1:10" ht="15.75" x14ac:dyDescent="0.25">
      <c r="C6" s="677" t="s">
        <v>372</v>
      </c>
      <c r="D6" s="677"/>
      <c r="E6" s="677"/>
      <c r="F6" s="677"/>
      <c r="G6" s="677"/>
      <c r="H6" s="677"/>
      <c r="I6" s="677"/>
      <c r="J6" s="677"/>
    </row>
    <row r="7" spans="1:10" ht="15.75" x14ac:dyDescent="0.25">
      <c r="C7" s="677" t="s">
        <v>373</v>
      </c>
      <c r="D7" s="677"/>
      <c r="E7" s="677"/>
      <c r="F7" s="677"/>
      <c r="G7" s="677"/>
      <c r="H7" s="677"/>
      <c r="I7" s="677"/>
      <c r="J7" s="677"/>
    </row>
    <row r="8" spans="1:10" ht="15.75" x14ac:dyDescent="0.25">
      <c r="C8" s="677" t="s">
        <v>474</v>
      </c>
      <c r="D8" s="677"/>
      <c r="E8" s="677"/>
      <c r="F8" s="677"/>
      <c r="G8" s="677"/>
      <c r="H8" s="677"/>
      <c r="I8" s="677"/>
      <c r="J8" s="677"/>
    </row>
    <row r="9" spans="1:10" s="45" customFormat="1" ht="11.25" x14ac:dyDescent="0.2">
      <c r="A9" s="811">
        <v>1755900000</v>
      </c>
      <c r="B9" s="811"/>
      <c r="C9" s="48"/>
      <c r="D9" s="48"/>
      <c r="E9" s="48"/>
      <c r="F9" s="48"/>
      <c r="G9" s="48"/>
      <c r="H9" s="48"/>
      <c r="I9" s="49"/>
      <c r="J9" s="48"/>
    </row>
    <row r="10" spans="1:10" s="45" customFormat="1" ht="11.25" x14ac:dyDescent="0.2">
      <c r="A10" s="45" t="s">
        <v>158</v>
      </c>
      <c r="C10" s="48"/>
      <c r="D10" s="48"/>
      <c r="E10" s="48"/>
      <c r="F10" s="48"/>
      <c r="G10" s="48"/>
      <c r="H10" s="48"/>
      <c r="I10" s="312"/>
      <c r="J10" s="48"/>
    </row>
    <row r="11" spans="1:10" ht="13.5" thickBot="1" x14ac:dyDescent="0.25"/>
    <row r="12" spans="1:10" ht="96" customHeight="1" thickBot="1" x14ac:dyDescent="0.25">
      <c r="A12" s="313" t="s">
        <v>159</v>
      </c>
      <c r="B12" s="314" t="s">
        <v>154</v>
      </c>
      <c r="C12" s="314" t="s">
        <v>143</v>
      </c>
      <c r="D12" s="315" t="s">
        <v>155</v>
      </c>
      <c r="E12" s="314" t="s">
        <v>355</v>
      </c>
      <c r="F12" s="314" t="s">
        <v>356</v>
      </c>
      <c r="G12" s="314" t="s">
        <v>357</v>
      </c>
      <c r="H12" s="314" t="s">
        <v>358</v>
      </c>
      <c r="I12" s="316" t="s">
        <v>481</v>
      </c>
      <c r="J12" s="317" t="s">
        <v>482</v>
      </c>
    </row>
    <row r="13" spans="1:10" ht="13.5" thickBot="1" x14ac:dyDescent="0.25">
      <c r="A13" s="313">
        <v>1</v>
      </c>
      <c r="B13" s="314">
        <v>2</v>
      </c>
      <c r="C13" s="314">
        <v>3</v>
      </c>
      <c r="D13" s="315">
        <v>4</v>
      </c>
      <c r="E13" s="314">
        <v>5</v>
      </c>
      <c r="F13" s="314">
        <v>6</v>
      </c>
      <c r="G13" s="314">
        <v>7</v>
      </c>
      <c r="H13" s="314">
        <v>8</v>
      </c>
      <c r="I13" s="316">
        <v>9</v>
      </c>
      <c r="J13" s="317">
        <v>10</v>
      </c>
    </row>
    <row r="14" spans="1:10" ht="14.25" x14ac:dyDescent="0.2">
      <c r="A14" s="318" t="s">
        <v>184</v>
      </c>
      <c r="B14" s="319"/>
      <c r="C14" s="319"/>
      <c r="D14" s="320" t="s">
        <v>51</v>
      </c>
      <c r="E14" s="50"/>
      <c r="F14" s="50"/>
      <c r="G14" s="50"/>
      <c r="H14" s="50"/>
      <c r="I14" s="321">
        <f>I15</f>
        <v>0</v>
      </c>
      <c r="J14" s="322"/>
    </row>
    <row r="15" spans="1:10" ht="15.75" x14ac:dyDescent="0.25">
      <c r="A15" s="323" t="s">
        <v>185</v>
      </c>
      <c r="B15" s="324"/>
      <c r="C15" s="324"/>
      <c r="D15" s="325" t="s">
        <v>51</v>
      </c>
      <c r="E15" s="279"/>
      <c r="F15" s="279"/>
      <c r="G15" s="279"/>
      <c r="H15" s="279"/>
      <c r="I15" s="326">
        <f>I16+I56+I62+I59</f>
        <v>0</v>
      </c>
      <c r="J15" s="327"/>
    </row>
    <row r="16" spans="1:10" s="42" customFormat="1" ht="26.25" x14ac:dyDescent="0.25">
      <c r="A16" s="328" t="s">
        <v>116</v>
      </c>
      <c r="B16" s="87">
        <v>7310</v>
      </c>
      <c r="C16" s="99" t="s">
        <v>98</v>
      </c>
      <c r="D16" s="102" t="s">
        <v>106</v>
      </c>
      <c r="E16" s="329"/>
      <c r="F16" s="329"/>
      <c r="G16" s="329"/>
      <c r="H16" s="329"/>
      <c r="I16" s="330">
        <f>I17+I30+I54+I39</f>
        <v>0</v>
      </c>
      <c r="J16" s="331"/>
    </row>
    <row r="17" spans="1:10" s="42" customFormat="1" ht="13.5" hidden="1" x14ac:dyDescent="0.25">
      <c r="A17" s="332"/>
      <c r="B17" s="333"/>
      <c r="C17" s="334"/>
      <c r="D17" s="335" t="s">
        <v>67</v>
      </c>
      <c r="E17" s="336"/>
      <c r="F17" s="336"/>
      <c r="G17" s="336"/>
      <c r="H17" s="336"/>
      <c r="I17" s="337">
        <f>SUM(I19:I29)</f>
        <v>0</v>
      </c>
      <c r="J17" s="338"/>
    </row>
    <row r="18" spans="1:10" s="42" customFormat="1" ht="63.75" hidden="1" x14ac:dyDescent="0.2">
      <c r="A18" s="332"/>
      <c r="B18" s="333"/>
      <c r="C18" s="334"/>
      <c r="D18" s="335"/>
      <c r="E18" s="336" t="s">
        <v>359</v>
      </c>
      <c r="F18" s="339"/>
      <c r="G18" s="339"/>
      <c r="H18" s="339"/>
      <c r="I18" s="340"/>
      <c r="J18" s="341"/>
    </row>
    <row r="19" spans="1:10" s="42" customFormat="1" ht="51" hidden="1" x14ac:dyDescent="0.2">
      <c r="A19" s="332"/>
      <c r="B19" s="333"/>
      <c r="C19" s="334"/>
      <c r="D19" s="335"/>
      <c r="E19" s="336" t="s">
        <v>265</v>
      </c>
      <c r="F19" s="339"/>
      <c r="G19" s="339"/>
      <c r="H19" s="339"/>
      <c r="I19" s="340"/>
      <c r="J19" s="341"/>
    </row>
    <row r="20" spans="1:10" s="42" customFormat="1" ht="38.25" hidden="1" x14ac:dyDescent="0.2">
      <c r="A20" s="332"/>
      <c r="B20" s="333"/>
      <c r="C20" s="334"/>
      <c r="D20" s="335"/>
      <c r="E20" s="336" t="s">
        <v>233</v>
      </c>
      <c r="F20" s="339"/>
      <c r="G20" s="339"/>
      <c r="H20" s="339"/>
      <c r="I20" s="340"/>
      <c r="J20" s="341"/>
    </row>
    <row r="21" spans="1:10" s="42" customFormat="1" ht="51" hidden="1" x14ac:dyDescent="0.2">
      <c r="A21" s="332"/>
      <c r="B21" s="333"/>
      <c r="C21" s="334"/>
      <c r="D21" s="335"/>
      <c r="E21" s="336" t="s">
        <v>234</v>
      </c>
      <c r="F21" s="339"/>
      <c r="G21" s="342"/>
      <c r="H21" s="342"/>
      <c r="I21" s="340"/>
      <c r="J21" s="341"/>
    </row>
    <row r="22" spans="1:10" s="42" customFormat="1" ht="57" hidden="1" customHeight="1" x14ac:dyDescent="0.2">
      <c r="A22" s="332"/>
      <c r="B22" s="333"/>
      <c r="C22" s="334"/>
      <c r="D22" s="335"/>
      <c r="E22" s="336" t="s">
        <v>361</v>
      </c>
      <c r="F22" s="339"/>
      <c r="G22" s="342"/>
      <c r="H22" s="342"/>
      <c r="I22" s="340"/>
      <c r="J22" s="341"/>
    </row>
    <row r="23" spans="1:10" s="42" customFormat="1" ht="25.5" hidden="1" x14ac:dyDescent="0.2">
      <c r="A23" s="332"/>
      <c r="B23" s="333"/>
      <c r="C23" s="334"/>
      <c r="D23" s="335"/>
      <c r="E23" s="336" t="s">
        <v>266</v>
      </c>
      <c r="F23" s="339"/>
      <c r="G23" s="342"/>
      <c r="H23" s="342"/>
      <c r="I23" s="330"/>
      <c r="J23" s="341"/>
    </row>
    <row r="24" spans="1:10" s="42" customFormat="1" ht="25.5" hidden="1" x14ac:dyDescent="0.2">
      <c r="A24" s="343"/>
      <c r="B24" s="344"/>
      <c r="C24" s="345"/>
      <c r="D24" s="346"/>
      <c r="E24" s="347" t="s">
        <v>267</v>
      </c>
      <c r="F24" s="348"/>
      <c r="G24" s="349"/>
      <c r="H24" s="349"/>
      <c r="I24" s="350"/>
      <c r="J24" s="351"/>
    </row>
    <row r="25" spans="1:10" s="42" customFormat="1" ht="33" hidden="1" customHeight="1" x14ac:dyDescent="0.2">
      <c r="A25" s="332"/>
      <c r="B25" s="333"/>
      <c r="C25" s="334"/>
      <c r="D25" s="335"/>
      <c r="E25" s="336" t="s">
        <v>268</v>
      </c>
      <c r="F25" s="339"/>
      <c r="G25" s="342"/>
      <c r="H25" s="342"/>
      <c r="I25" s="330"/>
      <c r="J25" s="341"/>
    </row>
    <row r="26" spans="1:10" s="42" customFormat="1" ht="51" hidden="1" x14ac:dyDescent="0.2">
      <c r="A26" s="332"/>
      <c r="B26" s="333"/>
      <c r="C26" s="334"/>
      <c r="D26" s="335"/>
      <c r="E26" s="336" t="s">
        <v>360</v>
      </c>
      <c r="F26" s="339"/>
      <c r="G26" s="342"/>
      <c r="H26" s="342"/>
      <c r="I26" s="330"/>
      <c r="J26" s="341"/>
    </row>
    <row r="27" spans="1:10" s="42" customFormat="1" ht="38.25" hidden="1" x14ac:dyDescent="0.2">
      <c r="A27" s="332"/>
      <c r="B27" s="333"/>
      <c r="C27" s="334"/>
      <c r="D27" s="335"/>
      <c r="E27" s="336" t="s">
        <v>269</v>
      </c>
      <c r="F27" s="339"/>
      <c r="G27" s="342"/>
      <c r="H27" s="342"/>
      <c r="I27" s="330"/>
      <c r="J27" s="341"/>
    </row>
    <row r="28" spans="1:10" s="42" customFormat="1" ht="13.5" hidden="1" x14ac:dyDescent="0.2">
      <c r="A28" s="332"/>
      <c r="B28" s="333"/>
      <c r="C28" s="334"/>
      <c r="D28" s="335"/>
      <c r="E28" s="102"/>
      <c r="F28" s="352"/>
      <c r="G28" s="353"/>
      <c r="H28" s="353"/>
      <c r="I28" s="330"/>
      <c r="J28" s="341"/>
    </row>
    <row r="29" spans="1:10" s="42" customFormat="1" ht="13.5" hidden="1" x14ac:dyDescent="0.2">
      <c r="A29" s="332"/>
      <c r="B29" s="333"/>
      <c r="C29" s="334"/>
      <c r="D29" s="335"/>
      <c r="E29" s="102"/>
      <c r="F29" s="352"/>
      <c r="G29" s="353"/>
      <c r="H29" s="353"/>
      <c r="I29" s="330"/>
      <c r="J29" s="341"/>
    </row>
    <row r="30" spans="1:10" s="42" customFormat="1" ht="13.5" hidden="1" x14ac:dyDescent="0.25">
      <c r="A30" s="332"/>
      <c r="B30" s="333"/>
      <c r="C30" s="334"/>
      <c r="D30" s="335" t="s">
        <v>68</v>
      </c>
      <c r="E30" s="336"/>
      <c r="F30" s="336"/>
      <c r="G30" s="336"/>
      <c r="H30" s="336"/>
      <c r="I30" s="337">
        <f>I31+I32+I36+I37+I38</f>
        <v>0</v>
      </c>
      <c r="J30" s="338"/>
    </row>
    <row r="31" spans="1:10" s="42" customFormat="1" ht="67.5" hidden="1" customHeight="1" x14ac:dyDescent="0.25">
      <c r="A31" s="332"/>
      <c r="B31" s="333"/>
      <c r="C31" s="334"/>
      <c r="D31" s="335"/>
      <c r="E31" s="436" t="s">
        <v>468</v>
      </c>
      <c r="F31" s="336"/>
      <c r="G31" s="336"/>
      <c r="H31" s="336"/>
      <c r="I31" s="337"/>
      <c r="J31" s="338"/>
    </row>
    <row r="32" spans="1:10" s="42" customFormat="1" ht="69" hidden="1" customHeight="1" x14ac:dyDescent="0.25">
      <c r="A32" s="332"/>
      <c r="B32" s="333"/>
      <c r="C32" s="334"/>
      <c r="D32" s="335"/>
      <c r="E32" s="436" t="s">
        <v>483</v>
      </c>
      <c r="F32" s="336"/>
      <c r="G32" s="336"/>
      <c r="H32" s="336"/>
      <c r="I32" s="337"/>
      <c r="J32" s="338"/>
    </row>
    <row r="33" spans="1:10" s="42" customFormat="1" ht="39" hidden="1" x14ac:dyDescent="0.25">
      <c r="A33" s="332"/>
      <c r="B33" s="333"/>
      <c r="C33" s="334"/>
      <c r="D33" s="335"/>
      <c r="E33" s="336" t="s">
        <v>362</v>
      </c>
      <c r="F33" s="336"/>
      <c r="G33" s="336"/>
      <c r="H33" s="336"/>
      <c r="I33" s="340"/>
      <c r="J33" s="338"/>
    </row>
    <row r="34" spans="1:10" s="42" customFormat="1" ht="51.75" hidden="1" x14ac:dyDescent="0.25">
      <c r="A34" s="332"/>
      <c r="B34" s="333"/>
      <c r="C34" s="334"/>
      <c r="D34" s="335"/>
      <c r="E34" s="336" t="s">
        <v>363</v>
      </c>
      <c r="F34" s="336"/>
      <c r="G34" s="336"/>
      <c r="H34" s="336"/>
      <c r="I34" s="340"/>
      <c r="J34" s="338"/>
    </row>
    <row r="35" spans="1:10" s="42" customFormat="1" ht="26.25" hidden="1" x14ac:dyDescent="0.25">
      <c r="A35" s="332"/>
      <c r="B35" s="333"/>
      <c r="C35" s="334"/>
      <c r="D35" s="335"/>
      <c r="E35" s="336" t="s">
        <v>364</v>
      </c>
      <c r="F35" s="336"/>
      <c r="G35" s="336"/>
      <c r="H35" s="336"/>
      <c r="I35" s="340"/>
      <c r="J35" s="338"/>
    </row>
    <row r="36" spans="1:10" s="42" customFormat="1" ht="64.5" hidden="1" x14ac:dyDescent="0.25">
      <c r="A36" s="332"/>
      <c r="B36" s="333"/>
      <c r="C36" s="334"/>
      <c r="D36" s="335"/>
      <c r="E36" s="336" t="s">
        <v>529</v>
      </c>
      <c r="F36" s="336"/>
      <c r="G36" s="336"/>
      <c r="H36" s="336"/>
      <c r="I36" s="340"/>
      <c r="J36" s="338"/>
    </row>
    <row r="37" spans="1:10" s="42" customFormat="1" ht="77.25" hidden="1" x14ac:dyDescent="0.25">
      <c r="A37" s="332"/>
      <c r="B37" s="333"/>
      <c r="C37" s="334"/>
      <c r="D37" s="335"/>
      <c r="E37" s="336" t="s">
        <v>469</v>
      </c>
      <c r="F37" s="336"/>
      <c r="G37" s="336"/>
      <c r="H37" s="336"/>
      <c r="I37" s="340"/>
      <c r="J37" s="338"/>
    </row>
    <row r="38" spans="1:10" s="42" customFormat="1" ht="54" hidden="1" customHeight="1" x14ac:dyDescent="0.25">
      <c r="A38" s="332"/>
      <c r="B38" s="333"/>
      <c r="C38" s="334"/>
      <c r="D38" s="335"/>
      <c r="E38" s="336" t="s">
        <v>535</v>
      </c>
      <c r="F38" s="336"/>
      <c r="G38" s="336"/>
      <c r="H38" s="336"/>
      <c r="I38" s="340"/>
      <c r="J38" s="338"/>
    </row>
    <row r="39" spans="1:10" s="42" customFormat="1" ht="13.5" x14ac:dyDescent="0.2">
      <c r="A39" s="332"/>
      <c r="B39" s="333"/>
      <c r="C39" s="334"/>
      <c r="D39" s="335" t="s">
        <v>169</v>
      </c>
      <c r="E39" s="336"/>
      <c r="F39" s="339"/>
      <c r="G39" s="339"/>
      <c r="H39" s="339"/>
      <c r="I39" s="337">
        <f>SUM(I40:I51)</f>
        <v>0</v>
      </c>
      <c r="J39" s="354"/>
    </row>
    <row r="40" spans="1:10" s="42" customFormat="1" ht="51" customHeight="1" x14ac:dyDescent="0.2">
      <c r="A40" s="332"/>
      <c r="B40" s="333"/>
      <c r="C40" s="334"/>
      <c r="D40" s="335"/>
      <c r="E40" s="336" t="s">
        <v>485</v>
      </c>
      <c r="F40" s="339"/>
      <c r="G40" s="339"/>
      <c r="H40" s="339"/>
      <c r="I40" s="330"/>
      <c r="J40" s="354"/>
    </row>
    <row r="41" spans="1:10" s="42" customFormat="1" ht="49.5" customHeight="1" x14ac:dyDescent="0.2">
      <c r="A41" s="332"/>
      <c r="B41" s="333"/>
      <c r="C41" s="334"/>
      <c r="D41" s="335"/>
      <c r="E41" s="336" t="s">
        <v>484</v>
      </c>
      <c r="F41" s="339"/>
      <c r="G41" s="339"/>
      <c r="H41" s="339"/>
      <c r="I41" s="330"/>
      <c r="J41" s="354"/>
    </row>
    <row r="42" spans="1:10" s="42" customFormat="1" ht="42" customHeight="1" x14ac:dyDescent="0.2">
      <c r="A42" s="332"/>
      <c r="B42" s="333"/>
      <c r="C42" s="334"/>
      <c r="D42" s="335"/>
      <c r="E42" s="336" t="s">
        <v>565</v>
      </c>
      <c r="F42" s="339"/>
      <c r="G42" s="339"/>
      <c r="H42" s="339"/>
      <c r="I42" s="330"/>
      <c r="J42" s="354"/>
    </row>
    <row r="43" spans="1:10" s="42" customFormat="1" ht="40.5" customHeight="1" x14ac:dyDescent="0.2">
      <c r="A43" s="332"/>
      <c r="B43" s="333"/>
      <c r="C43" s="334"/>
      <c r="D43" s="335"/>
      <c r="E43" s="336" t="s">
        <v>567</v>
      </c>
      <c r="F43" s="339"/>
      <c r="G43" s="339"/>
      <c r="H43" s="339"/>
      <c r="I43" s="330"/>
      <c r="J43" s="354"/>
    </row>
    <row r="44" spans="1:10" s="42" customFormat="1" ht="51" customHeight="1" x14ac:dyDescent="0.2">
      <c r="A44" s="332"/>
      <c r="B44" s="333"/>
      <c r="C44" s="334"/>
      <c r="D44" s="335"/>
      <c r="E44" s="336" t="s">
        <v>566</v>
      </c>
      <c r="F44" s="339"/>
      <c r="G44" s="339"/>
      <c r="H44" s="339"/>
      <c r="I44" s="330"/>
      <c r="J44" s="354"/>
    </row>
    <row r="45" spans="1:10" s="42" customFormat="1" ht="38.25" customHeight="1" x14ac:dyDescent="0.2">
      <c r="A45" s="332"/>
      <c r="B45" s="333"/>
      <c r="C45" s="334"/>
      <c r="D45" s="335"/>
      <c r="E45" s="336" t="s">
        <v>577</v>
      </c>
      <c r="F45" s="339"/>
      <c r="G45" s="339"/>
      <c r="H45" s="339"/>
      <c r="I45" s="330"/>
      <c r="J45" s="354"/>
    </row>
    <row r="46" spans="1:10" s="42" customFormat="1" ht="50.25" customHeight="1" x14ac:dyDescent="0.2">
      <c r="A46" s="332"/>
      <c r="B46" s="333"/>
      <c r="C46" s="334"/>
      <c r="D46" s="335"/>
      <c r="E46" s="336" t="s">
        <v>486</v>
      </c>
      <c r="F46" s="339"/>
      <c r="G46" s="339"/>
      <c r="H46" s="339"/>
      <c r="I46" s="330"/>
      <c r="J46" s="354"/>
    </row>
    <row r="47" spans="1:10" s="42" customFormat="1" ht="51" customHeight="1" x14ac:dyDescent="0.2">
      <c r="A47" s="332"/>
      <c r="B47" s="333"/>
      <c r="C47" s="334"/>
      <c r="D47" s="335"/>
      <c r="E47" s="336" t="s">
        <v>568</v>
      </c>
      <c r="F47" s="339"/>
      <c r="G47" s="339"/>
      <c r="H47" s="339"/>
      <c r="I47" s="330"/>
      <c r="J47" s="354"/>
    </row>
    <row r="48" spans="1:10" s="42" customFormat="1" ht="51" customHeight="1" x14ac:dyDescent="0.2">
      <c r="A48" s="332"/>
      <c r="B48" s="333"/>
      <c r="C48" s="334"/>
      <c r="D48" s="335"/>
      <c r="E48" s="336" t="s">
        <v>569</v>
      </c>
      <c r="F48" s="339"/>
      <c r="G48" s="339"/>
      <c r="H48" s="339"/>
      <c r="I48" s="330"/>
      <c r="J48" s="354"/>
    </row>
    <row r="49" spans="1:12" s="42" customFormat="1" ht="51" hidden="1" customHeight="1" x14ac:dyDescent="0.2">
      <c r="A49" s="332"/>
      <c r="B49" s="333"/>
      <c r="C49" s="334"/>
      <c r="D49" s="335"/>
      <c r="E49" s="336"/>
      <c r="F49" s="339"/>
      <c r="G49" s="339"/>
      <c r="H49" s="339"/>
      <c r="I49" s="330"/>
      <c r="J49" s="354"/>
    </row>
    <row r="50" spans="1:12" s="42" customFormat="1" ht="62.25" customHeight="1" x14ac:dyDescent="0.2">
      <c r="A50" s="332"/>
      <c r="B50" s="333"/>
      <c r="C50" s="334"/>
      <c r="D50" s="335"/>
      <c r="E50" s="336" t="s">
        <v>570</v>
      </c>
      <c r="F50" s="339"/>
      <c r="G50" s="339"/>
      <c r="H50" s="339"/>
      <c r="I50" s="330"/>
      <c r="J50" s="354"/>
    </row>
    <row r="51" spans="1:12" s="42" customFormat="1" ht="66" customHeight="1" thickBot="1" x14ac:dyDescent="0.25">
      <c r="A51" s="332"/>
      <c r="B51" s="333"/>
      <c r="C51" s="334"/>
      <c r="D51" s="335"/>
      <c r="E51" s="336" t="s">
        <v>571</v>
      </c>
      <c r="F51" s="339"/>
      <c r="G51" s="339"/>
      <c r="H51" s="339"/>
      <c r="I51" s="330"/>
      <c r="J51" s="354"/>
    </row>
    <row r="52" spans="1:12" s="42" customFormat="1" ht="13.5" hidden="1" x14ac:dyDescent="0.25">
      <c r="A52" s="332"/>
      <c r="B52" s="333"/>
      <c r="C52" s="334"/>
      <c r="D52" s="335" t="s">
        <v>37</v>
      </c>
      <c r="E52" s="336"/>
      <c r="F52" s="336"/>
      <c r="G52" s="336"/>
      <c r="H52" s="336"/>
      <c r="I52" s="337">
        <f>I53</f>
        <v>0</v>
      </c>
      <c r="J52" s="338"/>
    </row>
    <row r="53" spans="1:12" s="42" customFormat="1" ht="51" hidden="1" x14ac:dyDescent="0.2">
      <c r="A53" s="332"/>
      <c r="B53" s="333"/>
      <c r="C53" s="334"/>
      <c r="D53" s="335"/>
      <c r="E53" s="336" t="s">
        <v>236</v>
      </c>
      <c r="F53" s="339"/>
      <c r="G53" s="339"/>
      <c r="H53" s="339"/>
      <c r="I53" s="340"/>
      <c r="J53" s="341"/>
    </row>
    <row r="54" spans="1:12" s="42" customFormat="1" ht="13.5" hidden="1" x14ac:dyDescent="0.25">
      <c r="A54" s="332"/>
      <c r="B54" s="333"/>
      <c r="C54" s="334"/>
      <c r="D54" s="335" t="s">
        <v>102</v>
      </c>
      <c r="E54" s="336"/>
      <c r="F54" s="336"/>
      <c r="G54" s="336"/>
      <c r="H54" s="336"/>
      <c r="I54" s="337">
        <f>I55</f>
        <v>0</v>
      </c>
      <c r="J54" s="338"/>
    </row>
    <row r="55" spans="1:12" s="42" customFormat="1" ht="25.5" hidden="1" x14ac:dyDescent="0.2">
      <c r="A55" s="332"/>
      <c r="B55" s="333"/>
      <c r="C55" s="334"/>
      <c r="D55" s="335"/>
      <c r="E55" s="336" t="s">
        <v>103</v>
      </c>
      <c r="F55" s="339"/>
      <c r="G55" s="336"/>
      <c r="H55" s="336"/>
      <c r="I55" s="340"/>
      <c r="J55" s="341"/>
    </row>
    <row r="56" spans="1:12" s="42" customFormat="1" ht="38.25" hidden="1" x14ac:dyDescent="0.2">
      <c r="A56" s="328" t="s">
        <v>118</v>
      </c>
      <c r="B56" s="87">
        <v>7330</v>
      </c>
      <c r="C56" s="99" t="s">
        <v>98</v>
      </c>
      <c r="D56" s="102" t="s">
        <v>101</v>
      </c>
      <c r="E56" s="355"/>
      <c r="F56" s="336"/>
      <c r="G56" s="336"/>
      <c r="H56" s="336"/>
      <c r="I56" s="330"/>
      <c r="J56" s="356"/>
    </row>
    <row r="57" spans="1:12" s="42" customFormat="1" ht="13.5" hidden="1" x14ac:dyDescent="0.25">
      <c r="A57" s="332"/>
      <c r="B57" s="357"/>
      <c r="C57" s="358"/>
      <c r="D57" s="335" t="s">
        <v>67</v>
      </c>
      <c r="E57" s="336"/>
      <c r="F57" s="336"/>
      <c r="G57" s="336"/>
      <c r="H57" s="336"/>
      <c r="I57" s="337">
        <f>SUM(I58:I58)</f>
        <v>0</v>
      </c>
      <c r="J57" s="338"/>
      <c r="L57" s="359"/>
    </row>
    <row r="58" spans="1:12" s="42" customFormat="1" ht="51" hidden="1" x14ac:dyDescent="0.2">
      <c r="A58" s="332"/>
      <c r="B58" s="357"/>
      <c r="C58" s="334"/>
      <c r="D58" s="335"/>
      <c r="E58" s="336" t="s">
        <v>235</v>
      </c>
      <c r="F58" s="339"/>
      <c r="G58" s="339"/>
      <c r="H58" s="339"/>
      <c r="I58" s="340"/>
      <c r="J58" s="341"/>
    </row>
    <row r="59" spans="1:12" s="42" customFormat="1" ht="36.75" hidden="1" x14ac:dyDescent="0.25">
      <c r="A59" s="328" t="s">
        <v>335</v>
      </c>
      <c r="B59" s="87">
        <v>7363</v>
      </c>
      <c r="C59" s="99" t="s">
        <v>59</v>
      </c>
      <c r="D59" s="69" t="s">
        <v>334</v>
      </c>
      <c r="E59" s="329"/>
      <c r="F59" s="329"/>
      <c r="G59" s="329"/>
      <c r="H59" s="329"/>
      <c r="I59" s="116"/>
      <c r="J59" s="360"/>
    </row>
    <row r="60" spans="1:12" s="42" customFormat="1" ht="51.75" hidden="1" x14ac:dyDescent="0.25">
      <c r="A60" s="328"/>
      <c r="B60" s="87"/>
      <c r="C60" s="99"/>
      <c r="D60" s="69"/>
      <c r="E60" s="329" t="s">
        <v>337</v>
      </c>
      <c r="F60" s="329"/>
      <c r="G60" s="329"/>
      <c r="H60" s="329"/>
      <c r="I60" s="116"/>
      <c r="J60" s="360"/>
    </row>
    <row r="61" spans="1:12" s="42" customFormat="1" ht="51.75" hidden="1" x14ac:dyDescent="0.25">
      <c r="A61" s="361"/>
      <c r="B61" s="362"/>
      <c r="C61" s="363"/>
      <c r="D61" s="364"/>
      <c r="E61" s="365" t="s">
        <v>336</v>
      </c>
      <c r="F61" s="365"/>
      <c r="G61" s="365"/>
      <c r="H61" s="365"/>
      <c r="I61" s="74"/>
      <c r="J61" s="366"/>
    </row>
    <row r="62" spans="1:12" s="42" customFormat="1" ht="26.25" hidden="1" x14ac:dyDescent="0.25">
      <c r="A62" s="328" t="s">
        <v>310</v>
      </c>
      <c r="B62" s="87">
        <v>7390</v>
      </c>
      <c r="C62" s="99" t="s">
        <v>59</v>
      </c>
      <c r="D62" s="102" t="s">
        <v>311</v>
      </c>
      <c r="E62" s="329"/>
      <c r="F62" s="329"/>
      <c r="G62" s="329"/>
      <c r="H62" s="329"/>
      <c r="I62" s="116"/>
      <c r="J62" s="360"/>
    </row>
    <row r="63" spans="1:12" s="42" customFormat="1" ht="64.5" hidden="1" x14ac:dyDescent="0.25">
      <c r="A63" s="328"/>
      <c r="B63" s="87"/>
      <c r="C63" s="99"/>
      <c r="D63" s="335" t="s">
        <v>67</v>
      </c>
      <c r="E63" s="102" t="s">
        <v>312</v>
      </c>
      <c r="F63" s="329"/>
      <c r="G63" s="329"/>
      <c r="H63" s="329"/>
      <c r="I63" s="330"/>
      <c r="J63" s="360"/>
    </row>
    <row r="64" spans="1:12" s="42" customFormat="1" ht="64.5" hidden="1" x14ac:dyDescent="0.25">
      <c r="A64" s="328"/>
      <c r="B64" s="87"/>
      <c r="C64" s="99"/>
      <c r="D64" s="335"/>
      <c r="E64" s="102" t="s">
        <v>462</v>
      </c>
      <c r="F64" s="329"/>
      <c r="G64" s="329"/>
      <c r="H64" s="329"/>
      <c r="I64" s="330"/>
      <c r="J64" s="360"/>
    </row>
    <row r="65" spans="1:10" ht="25.5" hidden="1" x14ac:dyDescent="0.2">
      <c r="A65" s="367" t="s">
        <v>186</v>
      </c>
      <c r="B65" s="107"/>
      <c r="C65" s="108"/>
      <c r="D65" s="368" t="s">
        <v>188</v>
      </c>
      <c r="E65" s="369"/>
      <c r="F65" s="369"/>
      <c r="G65" s="369"/>
      <c r="H65" s="369"/>
      <c r="I65" s="109">
        <f>I66</f>
        <v>0</v>
      </c>
      <c r="J65" s="370"/>
    </row>
    <row r="66" spans="1:10" ht="25.5" hidden="1" x14ac:dyDescent="0.2">
      <c r="A66" s="367" t="s">
        <v>187</v>
      </c>
      <c r="B66" s="107"/>
      <c r="C66" s="108"/>
      <c r="D66" s="368" t="s">
        <v>188</v>
      </c>
      <c r="E66" s="369"/>
      <c r="F66" s="369"/>
      <c r="G66" s="369"/>
      <c r="H66" s="369"/>
      <c r="I66" s="109">
        <f>I74+I72+I73+I75+I67+I68+I69</f>
        <v>0</v>
      </c>
      <c r="J66" s="370"/>
    </row>
    <row r="67" spans="1:10" ht="77.25" hidden="1" customHeight="1" x14ac:dyDescent="0.2">
      <c r="A67" s="86" t="s">
        <v>189</v>
      </c>
      <c r="B67" s="99" t="s">
        <v>76</v>
      </c>
      <c r="C67" s="77" t="s">
        <v>53</v>
      </c>
      <c r="D67" s="371" t="s">
        <v>87</v>
      </c>
      <c r="E67" s="371" t="s">
        <v>375</v>
      </c>
      <c r="F67" s="372"/>
      <c r="G67" s="372"/>
      <c r="H67" s="369"/>
      <c r="I67" s="116"/>
      <c r="J67" s="370"/>
    </row>
    <row r="68" spans="1:10" ht="63.75" hidden="1" customHeight="1" x14ac:dyDescent="0.2">
      <c r="A68" s="92" t="s">
        <v>247</v>
      </c>
      <c r="B68" s="93">
        <v>1021</v>
      </c>
      <c r="C68" s="115" t="s">
        <v>190</v>
      </c>
      <c r="D68" s="89" t="s">
        <v>248</v>
      </c>
      <c r="E68" s="371" t="s">
        <v>376</v>
      </c>
      <c r="F68" s="372"/>
      <c r="G68" s="372"/>
      <c r="H68" s="369"/>
      <c r="I68" s="116"/>
      <c r="J68" s="370"/>
    </row>
    <row r="69" spans="1:10" ht="25.5" hidden="1" customHeight="1" x14ac:dyDescent="0.2">
      <c r="A69" s="328" t="s">
        <v>225</v>
      </c>
      <c r="B69" s="99" t="s">
        <v>277</v>
      </c>
      <c r="C69" s="99" t="s">
        <v>98</v>
      </c>
      <c r="D69" s="262" t="s">
        <v>107</v>
      </c>
      <c r="E69" s="371"/>
      <c r="F69" s="372"/>
      <c r="G69" s="372"/>
      <c r="H69" s="369"/>
      <c r="I69" s="81">
        <f>I70+I71</f>
        <v>0</v>
      </c>
      <c r="J69" s="370"/>
    </row>
    <row r="70" spans="1:10" ht="51.75" hidden="1" customHeight="1" x14ac:dyDescent="0.25">
      <c r="A70" s="369"/>
      <c r="B70" s="369"/>
      <c r="C70" s="369"/>
      <c r="E70" s="373" t="s">
        <v>479</v>
      </c>
      <c r="F70" s="373"/>
      <c r="G70" s="373"/>
      <c r="H70" s="373"/>
      <c r="I70" s="374"/>
      <c r="J70" s="375"/>
    </row>
    <row r="71" spans="1:10" ht="67.5" hidden="1" customHeight="1" x14ac:dyDescent="0.25">
      <c r="A71" s="99"/>
      <c r="B71" s="99"/>
      <c r="C71" s="99"/>
      <c r="D71" s="439"/>
      <c r="E71" s="373" t="s">
        <v>480</v>
      </c>
      <c r="F71" s="373"/>
      <c r="G71" s="373"/>
      <c r="H71" s="373"/>
      <c r="I71" s="374"/>
      <c r="J71" s="375"/>
    </row>
    <row r="72" spans="1:10" ht="79.5" hidden="1" customHeight="1" x14ac:dyDescent="0.25">
      <c r="A72" s="361" t="s">
        <v>286</v>
      </c>
      <c r="B72" s="363" t="s">
        <v>288</v>
      </c>
      <c r="C72" s="363" t="s">
        <v>98</v>
      </c>
      <c r="D72" s="438" t="s">
        <v>287</v>
      </c>
      <c r="E72" s="149" t="s">
        <v>478</v>
      </c>
      <c r="F72" s="373"/>
      <c r="G72" s="373"/>
      <c r="H72" s="373"/>
      <c r="I72" s="374"/>
      <c r="J72" s="375"/>
    </row>
    <row r="73" spans="1:10" ht="15" hidden="1" x14ac:dyDescent="0.25">
      <c r="A73" s="328" t="s">
        <v>226</v>
      </c>
      <c r="B73" s="99" t="s">
        <v>305</v>
      </c>
      <c r="C73" s="99" t="s">
        <v>98</v>
      </c>
      <c r="D73" s="376" t="s">
        <v>223</v>
      </c>
      <c r="E73" s="373"/>
      <c r="F73" s="373"/>
      <c r="G73" s="373"/>
      <c r="H73" s="373"/>
      <c r="I73" s="374"/>
      <c r="J73" s="375"/>
    </row>
    <row r="74" spans="1:10" ht="26.25" hidden="1" x14ac:dyDescent="0.25">
      <c r="A74" s="328" t="s">
        <v>238</v>
      </c>
      <c r="B74" s="99" t="s">
        <v>239</v>
      </c>
      <c r="C74" s="99" t="s">
        <v>98</v>
      </c>
      <c r="D74" s="260" t="s">
        <v>240</v>
      </c>
      <c r="E74" s="373"/>
      <c r="F74" s="373"/>
      <c r="G74" s="373"/>
      <c r="H74" s="373"/>
      <c r="I74" s="374"/>
      <c r="J74" s="375"/>
    </row>
    <row r="75" spans="1:10" ht="64.5" hidden="1" x14ac:dyDescent="0.25">
      <c r="A75" s="377" t="s">
        <v>341</v>
      </c>
      <c r="B75" s="378" t="s">
        <v>333</v>
      </c>
      <c r="C75" s="378" t="s">
        <v>59</v>
      </c>
      <c r="D75" s="69" t="s">
        <v>334</v>
      </c>
      <c r="E75" s="336" t="s">
        <v>340</v>
      </c>
      <c r="F75" s="329"/>
      <c r="G75" s="329"/>
      <c r="H75" s="329"/>
      <c r="I75" s="116"/>
      <c r="J75" s="379"/>
    </row>
    <row r="76" spans="1:10" ht="25.5" hidden="1" x14ac:dyDescent="0.25">
      <c r="A76" s="380">
        <v>3700000</v>
      </c>
      <c r="B76" s="93"/>
      <c r="C76" s="115"/>
      <c r="D76" s="381" t="s">
        <v>224</v>
      </c>
      <c r="E76" s="373"/>
      <c r="F76" s="373"/>
      <c r="G76" s="373"/>
      <c r="H76" s="373"/>
      <c r="I76" s="382">
        <f>I77</f>
        <v>0</v>
      </c>
      <c r="J76" s="375"/>
    </row>
    <row r="77" spans="1:10" ht="25.5" hidden="1" x14ac:dyDescent="0.25">
      <c r="A77" s="380">
        <v>3710000</v>
      </c>
      <c r="B77" s="93"/>
      <c r="C77" s="115"/>
      <c r="D77" s="381" t="s">
        <v>224</v>
      </c>
      <c r="E77" s="373"/>
      <c r="F77" s="373"/>
      <c r="G77" s="373"/>
      <c r="H77" s="373"/>
      <c r="I77" s="382">
        <f>I78</f>
        <v>0</v>
      </c>
      <c r="J77" s="375"/>
    </row>
    <row r="78" spans="1:10" ht="36.75" hidden="1" thickBot="1" x14ac:dyDescent="0.3">
      <c r="A78" s="383">
        <v>3710160</v>
      </c>
      <c r="B78" s="384" t="s">
        <v>227</v>
      </c>
      <c r="C78" s="384" t="s">
        <v>52</v>
      </c>
      <c r="D78" s="385" t="s">
        <v>228</v>
      </c>
      <c r="E78" s="386"/>
      <c r="F78" s="386"/>
      <c r="G78" s="386"/>
      <c r="H78" s="386"/>
      <c r="I78" s="387"/>
      <c r="J78" s="388"/>
    </row>
    <row r="79" spans="1:10" ht="16.5" thickBot="1" x14ac:dyDescent="0.3">
      <c r="A79" s="809" t="s">
        <v>237</v>
      </c>
      <c r="B79" s="810"/>
      <c r="C79" s="810"/>
      <c r="D79" s="810"/>
      <c r="E79" s="810"/>
      <c r="F79" s="810"/>
      <c r="G79" s="810"/>
      <c r="H79" s="810"/>
      <c r="I79" s="389">
        <f>I65+I15+I76</f>
        <v>0</v>
      </c>
      <c r="J79" s="390"/>
    </row>
    <row r="80" spans="1:10" ht="15.75" x14ac:dyDescent="0.25">
      <c r="A80" s="391"/>
      <c r="B80" s="391"/>
      <c r="C80" s="391"/>
      <c r="D80" s="391"/>
      <c r="E80" s="391"/>
      <c r="F80" s="391"/>
      <c r="G80" s="391"/>
      <c r="H80" s="391"/>
      <c r="I80" s="392"/>
      <c r="J80" s="136"/>
    </row>
    <row r="81" spans="1:10" ht="15.75" x14ac:dyDescent="0.25">
      <c r="A81" s="391"/>
      <c r="B81" s="391"/>
      <c r="C81" s="391"/>
      <c r="D81" s="391"/>
      <c r="E81" s="391"/>
      <c r="F81" s="391"/>
      <c r="G81" s="391"/>
      <c r="H81" s="391"/>
      <c r="I81" s="392"/>
      <c r="J81" s="136"/>
    </row>
    <row r="83" spans="1:10" s="29" customFormat="1" ht="18.75" x14ac:dyDescent="0.3">
      <c r="A83" s="29" t="s">
        <v>412</v>
      </c>
      <c r="I83" s="259"/>
    </row>
  </sheetData>
  <mergeCells count="9">
    <mergeCell ref="F1:J1"/>
    <mergeCell ref="F2:J2"/>
    <mergeCell ref="F3:J3"/>
    <mergeCell ref="F4:J4"/>
    <mergeCell ref="A79:H79"/>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4"/>
  <sheetViews>
    <sheetView tabSelected="1" zoomScale="80" zoomScaleNormal="80" workbookViewId="0">
      <selection activeCell="B1" sqref="B1"/>
    </sheetView>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2"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47" t="s">
        <v>497</v>
      </c>
      <c r="J1" s="747"/>
      <c r="K1" s="747"/>
    </row>
    <row r="2" spans="2:13" ht="18.75" customHeight="1" x14ac:dyDescent="0.25">
      <c r="C2" s="3"/>
      <c r="H2" s="746" t="str">
        <f>додаток_1!D2</f>
        <v xml:space="preserve"> до рішення Здолбунівської міської ради</v>
      </c>
      <c r="I2" s="746"/>
      <c r="J2" s="746"/>
      <c r="K2" s="746"/>
    </row>
    <row r="3" spans="2:13" ht="33.75" customHeight="1" x14ac:dyDescent="0.25">
      <c r="C3" s="3"/>
      <c r="F3" s="43"/>
      <c r="H3" s="746" t="str">
        <f>додаток_1!D3</f>
        <v>"Про зміни до бюджету Здолбунівської міської територіальної громади на 2024 рік"</v>
      </c>
      <c r="I3" s="746"/>
      <c r="J3" s="746"/>
      <c r="K3" s="746"/>
    </row>
    <row r="4" spans="2:13" ht="15.75" x14ac:dyDescent="0.25">
      <c r="C4" s="3"/>
      <c r="H4" s="747" t="str">
        <f>додаток_1!D4</f>
        <v>від 26 листопада 2024 року №  2435</v>
      </c>
      <c r="I4" s="747"/>
      <c r="J4" s="747"/>
      <c r="K4" s="747"/>
    </row>
    <row r="5" spans="2:13" x14ac:dyDescent="0.2">
      <c r="C5" s="3"/>
      <c r="I5" s="43"/>
      <c r="J5" s="43"/>
      <c r="K5" s="43"/>
    </row>
    <row r="6" spans="2:13" ht="18.75" x14ac:dyDescent="0.2">
      <c r="C6" s="823" t="s">
        <v>372</v>
      </c>
      <c r="D6" s="823"/>
      <c r="E6" s="823"/>
      <c r="F6" s="823"/>
      <c r="G6" s="823"/>
      <c r="H6" s="823"/>
      <c r="I6" s="823"/>
      <c r="J6" s="823"/>
      <c r="K6" s="823"/>
    </row>
    <row r="7" spans="2:13" ht="18.75" x14ac:dyDescent="0.3">
      <c r="C7" s="754" t="s">
        <v>374</v>
      </c>
      <c r="D7" s="754"/>
      <c r="E7" s="754"/>
      <c r="F7" s="754"/>
      <c r="G7" s="754"/>
      <c r="H7" s="754"/>
      <c r="I7" s="754"/>
      <c r="J7" s="754"/>
      <c r="K7" s="754"/>
    </row>
    <row r="8" spans="2:13" ht="18.75" x14ac:dyDescent="0.3">
      <c r="C8" s="754" t="s">
        <v>473</v>
      </c>
      <c r="D8" s="754"/>
      <c r="E8" s="754"/>
      <c r="F8" s="754"/>
      <c r="G8" s="754"/>
      <c r="H8" s="754"/>
      <c r="I8" s="754"/>
      <c r="J8" s="754"/>
      <c r="K8" s="754"/>
    </row>
    <row r="9" spans="2:13" s="45" customFormat="1" ht="11.25" x14ac:dyDescent="0.2">
      <c r="B9" s="44">
        <v>1755900000</v>
      </c>
      <c r="D9" s="46"/>
      <c r="E9" s="46"/>
      <c r="F9" s="46"/>
      <c r="G9" s="46"/>
      <c r="H9" s="47"/>
      <c r="I9" s="46"/>
      <c r="J9" s="46"/>
    </row>
    <row r="10" spans="2:13" s="45" customFormat="1" ht="11.25" x14ac:dyDescent="0.2">
      <c r="B10" s="45" t="s">
        <v>152</v>
      </c>
      <c r="D10" s="48"/>
      <c r="E10" s="48"/>
      <c r="F10" s="48"/>
      <c r="G10" s="48"/>
      <c r="H10" s="49"/>
      <c r="I10" s="48"/>
      <c r="J10" s="48"/>
    </row>
    <row r="11" spans="2:13" ht="13.5" thickBot="1" x14ac:dyDescent="0.25">
      <c r="J11" s="1" t="s">
        <v>20</v>
      </c>
    </row>
    <row r="12" spans="2:13" ht="89.25" customHeight="1" x14ac:dyDescent="0.2">
      <c r="B12" s="812" t="s">
        <v>159</v>
      </c>
      <c r="C12" s="814" t="s">
        <v>154</v>
      </c>
      <c r="D12" s="816" t="s">
        <v>143</v>
      </c>
      <c r="E12" s="814" t="s">
        <v>160</v>
      </c>
      <c r="F12" s="818" t="s">
        <v>161</v>
      </c>
      <c r="G12" s="816" t="s">
        <v>162</v>
      </c>
      <c r="H12" s="821" t="s">
        <v>133</v>
      </c>
      <c r="I12" s="818" t="s">
        <v>16</v>
      </c>
      <c r="J12" s="818" t="s">
        <v>5</v>
      </c>
      <c r="K12" s="820"/>
    </row>
    <row r="13" spans="2:13" ht="60" customHeight="1" thickBot="1" x14ac:dyDescent="0.25">
      <c r="B13" s="813"/>
      <c r="C13" s="815"/>
      <c r="D13" s="817"/>
      <c r="E13" s="815"/>
      <c r="F13" s="819"/>
      <c r="G13" s="817"/>
      <c r="H13" s="822"/>
      <c r="I13" s="819"/>
      <c r="J13" s="51" t="s">
        <v>134</v>
      </c>
      <c r="K13" s="52" t="s">
        <v>135</v>
      </c>
    </row>
    <row r="14" spans="2:13" ht="15" customHeight="1" thickBot="1" x14ac:dyDescent="0.25">
      <c r="B14" s="53">
        <v>1</v>
      </c>
      <c r="C14" s="54">
        <v>2</v>
      </c>
      <c r="D14" s="55">
        <v>3</v>
      </c>
      <c r="E14" s="54">
        <v>4</v>
      </c>
      <c r="F14" s="56">
        <v>5</v>
      </c>
      <c r="G14" s="55">
        <v>6</v>
      </c>
      <c r="H14" s="57">
        <v>7</v>
      </c>
      <c r="I14" s="56">
        <v>8</v>
      </c>
      <c r="J14" s="56">
        <v>9</v>
      </c>
      <c r="K14" s="58">
        <v>10</v>
      </c>
    </row>
    <row r="15" spans="2:13" ht="15.75" customHeight="1" x14ac:dyDescent="0.2">
      <c r="B15" s="318" t="s">
        <v>185</v>
      </c>
      <c r="C15" s="59"/>
      <c r="D15" s="60"/>
      <c r="E15" s="61" t="s">
        <v>51</v>
      </c>
      <c r="F15" s="62"/>
      <c r="G15" s="62"/>
      <c r="H15" s="63">
        <f>SUM(H16:H57)</f>
        <v>750000</v>
      </c>
      <c r="I15" s="63">
        <f>SUM(I16:I57)</f>
        <v>750000</v>
      </c>
      <c r="J15" s="63">
        <f>SUM(J16:J57)</f>
        <v>0</v>
      </c>
      <c r="K15" s="64">
        <f>SUM(K16:K57)</f>
        <v>0</v>
      </c>
      <c r="M15" s="65"/>
    </row>
    <row r="16" spans="2:13" ht="79.5" hidden="1" customHeight="1" x14ac:dyDescent="0.2">
      <c r="B16" s="66" t="s">
        <v>110</v>
      </c>
      <c r="C16" s="67" t="s">
        <v>85</v>
      </c>
      <c r="D16" s="68" t="s">
        <v>52</v>
      </c>
      <c r="E16" s="69" t="s">
        <v>86</v>
      </c>
      <c r="F16" s="70" t="s">
        <v>345</v>
      </c>
      <c r="G16" s="71" t="s">
        <v>366</v>
      </c>
      <c r="H16" s="72">
        <f>J16</f>
        <v>0</v>
      </c>
      <c r="I16" s="73"/>
      <c r="J16" s="74">
        <f>K16</f>
        <v>0</v>
      </c>
      <c r="K16" s="75"/>
      <c r="M16" s="65"/>
    </row>
    <row r="17" spans="2:13" ht="44.25" hidden="1" customHeight="1" x14ac:dyDescent="0.2">
      <c r="B17" s="76" t="s">
        <v>111</v>
      </c>
      <c r="C17" s="77" t="s">
        <v>79</v>
      </c>
      <c r="D17" s="77" t="s">
        <v>61</v>
      </c>
      <c r="E17" s="78" t="s">
        <v>100</v>
      </c>
      <c r="F17" s="79" t="s">
        <v>424</v>
      </c>
      <c r="G17" s="80" t="s">
        <v>405</v>
      </c>
      <c r="H17" s="81">
        <f>I17+J17</f>
        <v>0</v>
      </c>
      <c r="I17" s="82">
        <f>додаток_3!E18</f>
        <v>0</v>
      </c>
      <c r="J17" s="83"/>
      <c r="K17" s="84"/>
    </row>
    <row r="18" spans="2:13" ht="71.25" hidden="1" customHeight="1" x14ac:dyDescent="0.2">
      <c r="B18" s="588" t="s">
        <v>112</v>
      </c>
      <c r="C18" s="357">
        <v>3033</v>
      </c>
      <c r="D18" s="77" t="s">
        <v>74</v>
      </c>
      <c r="E18" s="78" t="str">
        <f>додаток_3!D19</f>
        <v>Компенсаційні виплати на пільговий проїзд автомобільним транспортом окремим категоріям громадян</v>
      </c>
      <c r="F18" s="70" t="s">
        <v>491</v>
      </c>
      <c r="G18" s="79" t="s">
        <v>476</v>
      </c>
      <c r="H18" s="81">
        <f>I18+J18</f>
        <v>0</v>
      </c>
      <c r="I18" s="82">
        <f>додаток_3!E19</f>
        <v>0</v>
      </c>
      <c r="J18" s="82"/>
      <c r="K18" s="84"/>
    </row>
    <row r="19" spans="2:13" ht="87.75" hidden="1" customHeight="1" x14ac:dyDescent="0.2">
      <c r="B19" s="584" t="s">
        <v>275</v>
      </c>
      <c r="C19" s="357">
        <v>3035</v>
      </c>
      <c r="D19" s="603" t="s">
        <v>74</v>
      </c>
      <c r="E19" s="100" t="s">
        <v>276</v>
      </c>
      <c r="F19" s="583" t="s">
        <v>524</v>
      </c>
      <c r="G19" s="79" t="s">
        <v>476</v>
      </c>
      <c r="H19" s="81">
        <f>I19+J19</f>
        <v>0</v>
      </c>
      <c r="I19" s="82">
        <f>додаток_3!E20</f>
        <v>0</v>
      </c>
      <c r="J19" s="82"/>
      <c r="K19" s="84"/>
      <c r="M19" s="65"/>
    </row>
    <row r="20" spans="2:13" ht="54" hidden="1" customHeight="1" x14ac:dyDescent="0.2">
      <c r="B20" s="585" t="s">
        <v>559</v>
      </c>
      <c r="C20" s="107">
        <v>3112</v>
      </c>
      <c r="D20" s="604" t="s">
        <v>213</v>
      </c>
      <c r="E20" s="89" t="s">
        <v>561</v>
      </c>
      <c r="F20" s="90" t="s">
        <v>574</v>
      </c>
      <c r="G20" s="79" t="s">
        <v>476</v>
      </c>
      <c r="H20" s="81">
        <f>I20+J20</f>
        <v>0</v>
      </c>
      <c r="I20" s="82">
        <f>додаток_3!F24</f>
        <v>0</v>
      </c>
      <c r="J20" s="82"/>
      <c r="K20" s="84"/>
    </row>
    <row r="21" spans="2:13" ht="67.5" hidden="1" customHeight="1" x14ac:dyDescent="0.2">
      <c r="B21" s="585" t="s">
        <v>278</v>
      </c>
      <c r="C21" s="107">
        <v>3140</v>
      </c>
      <c r="D21" s="604" t="s">
        <v>213</v>
      </c>
      <c r="E21" s="89" t="s">
        <v>279</v>
      </c>
      <c r="F21" s="70" t="s">
        <v>343</v>
      </c>
      <c r="G21" s="71" t="s">
        <v>366</v>
      </c>
      <c r="H21" s="81">
        <f>I21</f>
        <v>0</v>
      </c>
      <c r="I21" s="82">
        <f>додаток_3!E23</f>
        <v>0</v>
      </c>
      <c r="J21" s="82"/>
      <c r="K21" s="84"/>
    </row>
    <row r="22" spans="2:13" ht="56.25" hidden="1" customHeight="1" x14ac:dyDescent="0.2">
      <c r="B22" s="586" t="s">
        <v>418</v>
      </c>
      <c r="C22" s="587" t="s">
        <v>423</v>
      </c>
      <c r="D22" s="605" t="s">
        <v>416</v>
      </c>
      <c r="E22" s="262" t="s">
        <v>417</v>
      </c>
      <c r="F22" s="79" t="s">
        <v>475</v>
      </c>
      <c r="G22" s="91" t="s">
        <v>476</v>
      </c>
      <c r="H22" s="81">
        <f>J22</f>
        <v>0</v>
      </c>
      <c r="I22" s="82"/>
      <c r="J22" s="82">
        <f>K22</f>
        <v>0</v>
      </c>
      <c r="K22" s="84"/>
    </row>
    <row r="23" spans="2:13" ht="67.5" customHeight="1" x14ac:dyDescent="0.2">
      <c r="B23" s="586" t="s">
        <v>149</v>
      </c>
      <c r="C23" s="587" t="s">
        <v>127</v>
      </c>
      <c r="D23" s="605" t="s">
        <v>54</v>
      </c>
      <c r="E23" s="100" t="s">
        <v>128</v>
      </c>
      <c r="F23" s="90" t="s">
        <v>491</v>
      </c>
      <c r="G23" s="91" t="s">
        <v>476</v>
      </c>
      <c r="H23" s="81">
        <f>I23+J23</f>
        <v>500000</v>
      </c>
      <c r="I23" s="82">
        <v>500000</v>
      </c>
      <c r="J23" s="82"/>
      <c r="K23" s="84"/>
    </row>
    <row r="24" spans="2:13" ht="114.75" hidden="1" x14ac:dyDescent="0.2">
      <c r="B24" s="586" t="s">
        <v>149</v>
      </c>
      <c r="C24" s="587" t="s">
        <v>127</v>
      </c>
      <c r="D24" s="605" t="s">
        <v>54</v>
      </c>
      <c r="E24" s="100" t="s">
        <v>128</v>
      </c>
      <c r="F24" s="70" t="s">
        <v>365</v>
      </c>
      <c r="G24" s="79" t="s">
        <v>476</v>
      </c>
      <c r="H24" s="81">
        <f>I24+J24</f>
        <v>0</v>
      </c>
      <c r="I24" s="82"/>
      <c r="J24" s="82"/>
      <c r="K24" s="84"/>
    </row>
    <row r="25" spans="2:13" ht="38.25" hidden="1" x14ac:dyDescent="0.2">
      <c r="B25" s="586" t="s">
        <v>150</v>
      </c>
      <c r="C25" s="587" t="s">
        <v>129</v>
      </c>
      <c r="D25" s="605" t="s">
        <v>57</v>
      </c>
      <c r="E25" s="94" t="str">
        <f>додаток_3!D94</f>
        <v>Інші заходи в галузі культури і мистецтва</v>
      </c>
      <c r="F25" s="70" t="s">
        <v>576</v>
      </c>
      <c r="G25" s="79" t="s">
        <v>476</v>
      </c>
      <c r="H25" s="81">
        <f>I25+J25</f>
        <v>0</v>
      </c>
      <c r="I25" s="82">
        <f>додаток_3!E26</f>
        <v>0</v>
      </c>
      <c r="J25" s="82"/>
      <c r="K25" s="84"/>
    </row>
    <row r="26" spans="2:13" ht="38.25" hidden="1" x14ac:dyDescent="0.2">
      <c r="B26" s="586" t="s">
        <v>399</v>
      </c>
      <c r="C26" s="587" t="s">
        <v>108</v>
      </c>
      <c r="D26" s="605" t="s">
        <v>58</v>
      </c>
      <c r="E26" s="100" t="s">
        <v>109</v>
      </c>
      <c r="F26" s="70" t="s">
        <v>400</v>
      </c>
      <c r="G26" s="79" t="s">
        <v>476</v>
      </c>
      <c r="H26" s="81">
        <f>I26+J26</f>
        <v>0</v>
      </c>
      <c r="I26" s="82">
        <f>додаток_3!E27</f>
        <v>0</v>
      </c>
      <c r="J26" s="82"/>
      <c r="K26" s="84"/>
    </row>
    <row r="27" spans="2:13" ht="51" hidden="1" x14ac:dyDescent="0.2">
      <c r="B27" s="586" t="s">
        <v>113</v>
      </c>
      <c r="C27" s="587" t="s">
        <v>90</v>
      </c>
      <c r="D27" s="605" t="s">
        <v>55</v>
      </c>
      <c r="E27" s="100" t="s">
        <v>91</v>
      </c>
      <c r="F27" s="70" t="s">
        <v>344</v>
      </c>
      <c r="G27" s="79" t="s">
        <v>476</v>
      </c>
      <c r="H27" s="81">
        <f>I27+J27</f>
        <v>0</v>
      </c>
      <c r="I27" s="82"/>
      <c r="J27" s="82">
        <f>K27</f>
        <v>0</v>
      </c>
      <c r="K27" s="84">
        <f>додаток_3!J28</f>
        <v>0</v>
      </c>
    </row>
    <row r="28" spans="2:13" ht="58.5" hidden="1" customHeight="1" x14ac:dyDescent="0.2">
      <c r="B28" s="588" t="s">
        <v>163</v>
      </c>
      <c r="C28" s="589" t="s">
        <v>164</v>
      </c>
      <c r="D28" s="606" t="s">
        <v>55</v>
      </c>
      <c r="E28" s="576" t="s">
        <v>165</v>
      </c>
      <c r="F28" s="95" t="s">
        <v>492</v>
      </c>
      <c r="G28" s="79" t="s">
        <v>476</v>
      </c>
      <c r="H28" s="96">
        <f>I28</f>
        <v>0</v>
      </c>
      <c r="I28" s="97">
        <f>додаток_3!E29</f>
        <v>0</v>
      </c>
      <c r="J28" s="97"/>
      <c r="K28" s="98"/>
      <c r="M28" s="65"/>
    </row>
    <row r="29" spans="2:13" ht="60" x14ac:dyDescent="0.2">
      <c r="B29" s="584" t="s">
        <v>230</v>
      </c>
      <c r="C29" s="358" t="s">
        <v>231</v>
      </c>
      <c r="D29" s="603" t="s">
        <v>55</v>
      </c>
      <c r="E29" s="100" t="s">
        <v>232</v>
      </c>
      <c r="F29" s="101" t="s">
        <v>406</v>
      </c>
      <c r="G29" s="79" t="s">
        <v>405</v>
      </c>
      <c r="H29" s="81">
        <f>I29</f>
        <v>250000</v>
      </c>
      <c r="I29" s="82">
        <f>додаток_3!E30</f>
        <v>250000</v>
      </c>
      <c r="J29" s="82"/>
      <c r="K29" s="84"/>
    </row>
    <row r="30" spans="2:13" ht="38.25" hidden="1" x14ac:dyDescent="0.2">
      <c r="B30" s="586" t="s">
        <v>166</v>
      </c>
      <c r="C30" s="358" t="s">
        <v>167</v>
      </c>
      <c r="D30" s="605" t="s">
        <v>55</v>
      </c>
      <c r="E30" s="439" t="s">
        <v>168</v>
      </c>
      <c r="F30" s="103" t="s">
        <v>407</v>
      </c>
      <c r="G30" s="79" t="s">
        <v>405</v>
      </c>
      <c r="H30" s="81">
        <f>J30</f>
        <v>0</v>
      </c>
      <c r="I30" s="82"/>
      <c r="J30" s="82">
        <f>додаток_3!J31</f>
        <v>0</v>
      </c>
      <c r="K30" s="84">
        <f>J30</f>
        <v>0</v>
      </c>
    </row>
    <row r="31" spans="2:13" ht="75.75" customHeight="1" x14ac:dyDescent="0.2">
      <c r="B31" s="586" t="s">
        <v>438</v>
      </c>
      <c r="C31" s="358" t="s">
        <v>437</v>
      </c>
      <c r="D31" s="605" t="s">
        <v>55</v>
      </c>
      <c r="E31" s="100" t="str">
        <f>додаток_3!D32</f>
        <v>Інша діяльність, пов'язана з експлуатацією об'єктів житлово-комунального господарства</v>
      </c>
      <c r="F31" s="105" t="s">
        <v>510</v>
      </c>
      <c r="G31" s="79" t="s">
        <v>476</v>
      </c>
      <c r="H31" s="81">
        <f>I31</f>
        <v>-48500</v>
      </c>
      <c r="I31" s="82">
        <f>додаток_3!E32</f>
        <v>-48500</v>
      </c>
      <c r="J31" s="82"/>
      <c r="K31" s="84"/>
    </row>
    <row r="32" spans="2:13" ht="64.5" hidden="1" customHeight="1" x14ac:dyDescent="0.2">
      <c r="B32" s="586" t="s">
        <v>438</v>
      </c>
      <c r="C32" s="358" t="s">
        <v>437</v>
      </c>
      <c r="D32" s="605" t="s">
        <v>55</v>
      </c>
      <c r="E32" s="100" t="str">
        <f>додаток_3!D32</f>
        <v>Інша діяльність, пов'язана з експлуатацією об'єктів житлово-комунального господарства</v>
      </c>
      <c r="F32" s="79" t="s">
        <v>455</v>
      </c>
      <c r="G32" s="79" t="s">
        <v>456</v>
      </c>
      <c r="H32" s="81">
        <f>I32+J32</f>
        <v>0</v>
      </c>
      <c r="I32" s="82"/>
      <c r="J32" s="82"/>
      <c r="K32" s="84"/>
    </row>
    <row r="33" spans="2:11" ht="42.75" customHeight="1" x14ac:dyDescent="0.2">
      <c r="B33" s="586" t="s">
        <v>114</v>
      </c>
      <c r="C33" s="587" t="s">
        <v>92</v>
      </c>
      <c r="D33" s="605" t="s">
        <v>55</v>
      </c>
      <c r="E33" s="262" t="s">
        <v>93</v>
      </c>
      <c r="F33" s="79" t="s">
        <v>512</v>
      </c>
      <c r="G33" s="79" t="s">
        <v>476</v>
      </c>
      <c r="H33" s="81">
        <f>I33+J33</f>
        <v>48500</v>
      </c>
      <c r="I33" s="82">
        <f>додаток_3!E34</f>
        <v>48500</v>
      </c>
      <c r="J33" s="82">
        <f>додаток_3!J34</f>
        <v>0</v>
      </c>
      <c r="K33" s="84">
        <f>J33</f>
        <v>0</v>
      </c>
    </row>
    <row r="34" spans="2:11" ht="103.5" hidden="1" customHeight="1" x14ac:dyDescent="0.2">
      <c r="B34" s="590" t="s">
        <v>378</v>
      </c>
      <c r="C34" s="591" t="s">
        <v>379</v>
      </c>
      <c r="D34" s="607" t="s">
        <v>380</v>
      </c>
      <c r="E34" s="262" t="s">
        <v>381</v>
      </c>
      <c r="F34" s="79" t="s">
        <v>432</v>
      </c>
      <c r="G34" s="79" t="s">
        <v>523</v>
      </c>
      <c r="H34" s="81">
        <f>I34+J34</f>
        <v>0</v>
      </c>
      <c r="I34" s="82">
        <f>додаток_3!E35</f>
        <v>0</v>
      </c>
      <c r="J34" s="82"/>
      <c r="K34" s="84"/>
    </row>
    <row r="35" spans="2:11" ht="48.75" hidden="1" customHeight="1" x14ac:dyDescent="0.2">
      <c r="B35" s="586" t="s">
        <v>421</v>
      </c>
      <c r="C35" s="592">
        <v>7110</v>
      </c>
      <c r="D35" s="605" t="s">
        <v>60</v>
      </c>
      <c r="E35" s="577" t="s">
        <v>422</v>
      </c>
      <c r="F35" s="79" t="s">
        <v>425</v>
      </c>
      <c r="G35" s="79" t="s">
        <v>426</v>
      </c>
      <c r="H35" s="81">
        <f>J35+I35</f>
        <v>0</v>
      </c>
      <c r="I35" s="82">
        <f>додаток_3!E36</f>
        <v>0</v>
      </c>
      <c r="J35" s="82"/>
      <c r="K35" s="84"/>
    </row>
    <row r="36" spans="2:11" ht="45" hidden="1" customHeight="1" x14ac:dyDescent="0.2">
      <c r="B36" s="586" t="s">
        <v>115</v>
      </c>
      <c r="C36" s="592">
        <v>7130</v>
      </c>
      <c r="D36" s="605" t="s">
        <v>60</v>
      </c>
      <c r="E36" s="262" t="s">
        <v>77</v>
      </c>
      <c r="F36" s="79" t="s">
        <v>511</v>
      </c>
      <c r="G36" s="79" t="s">
        <v>476</v>
      </c>
      <c r="H36" s="81">
        <f>I36+J36</f>
        <v>0</v>
      </c>
      <c r="I36" s="82">
        <f>додаток_3!E37</f>
        <v>0</v>
      </c>
      <c r="J36" s="82">
        <f>додаток_3!J37</f>
        <v>0</v>
      </c>
      <c r="K36" s="84"/>
    </row>
    <row r="37" spans="2:11" ht="57" hidden="1" customHeight="1" x14ac:dyDescent="0.2">
      <c r="B37" s="586" t="s">
        <v>116</v>
      </c>
      <c r="C37" s="592">
        <v>7310</v>
      </c>
      <c r="D37" s="605" t="s">
        <v>98</v>
      </c>
      <c r="E37" s="262" t="s">
        <v>106</v>
      </c>
      <c r="F37" s="79" t="s">
        <v>475</v>
      </c>
      <c r="G37" s="79" t="s">
        <v>476</v>
      </c>
      <c r="H37" s="81">
        <f t="shared" ref="H37:H43" si="0">I37+J37</f>
        <v>0</v>
      </c>
      <c r="I37" s="82"/>
      <c r="J37" s="82">
        <f>K37</f>
        <v>0</v>
      </c>
      <c r="K37" s="84">
        <f>додаток_3!J38</f>
        <v>0</v>
      </c>
    </row>
    <row r="38" spans="2:11" ht="51" hidden="1" x14ac:dyDescent="0.2">
      <c r="B38" s="586" t="s">
        <v>117</v>
      </c>
      <c r="C38" s="592">
        <v>7321</v>
      </c>
      <c r="D38" s="605" t="s">
        <v>98</v>
      </c>
      <c r="E38" s="262" t="s">
        <v>107</v>
      </c>
      <c r="F38" s="79" t="s">
        <v>262</v>
      </c>
      <c r="G38" s="79" t="s">
        <v>366</v>
      </c>
      <c r="H38" s="81">
        <f t="shared" si="0"/>
        <v>0</v>
      </c>
      <c r="I38" s="82"/>
      <c r="J38" s="82"/>
      <c r="K38" s="84">
        <f t="shared" ref="K38:K43" si="1">J38</f>
        <v>0</v>
      </c>
    </row>
    <row r="39" spans="2:11" ht="51" hidden="1" x14ac:dyDescent="0.2">
      <c r="B39" s="586" t="s">
        <v>118</v>
      </c>
      <c r="C39" s="592">
        <v>7330</v>
      </c>
      <c r="D39" s="605" t="s">
        <v>98</v>
      </c>
      <c r="E39" s="262" t="s">
        <v>101</v>
      </c>
      <c r="F39" s="79" t="s">
        <v>403</v>
      </c>
      <c r="G39" s="79" t="s">
        <v>405</v>
      </c>
      <c r="H39" s="81">
        <f t="shared" si="0"/>
        <v>0</v>
      </c>
      <c r="I39" s="82"/>
      <c r="J39" s="82">
        <f>додаток_3!J39</f>
        <v>0</v>
      </c>
      <c r="K39" s="84">
        <f>J39</f>
        <v>0</v>
      </c>
    </row>
    <row r="40" spans="2:11" ht="38.25" hidden="1" x14ac:dyDescent="0.2">
      <c r="B40" s="586" t="s">
        <v>119</v>
      </c>
      <c r="C40" s="592">
        <v>7350</v>
      </c>
      <c r="D40" s="605" t="s">
        <v>98</v>
      </c>
      <c r="E40" s="262" t="s">
        <v>97</v>
      </c>
      <c r="F40" s="79" t="s">
        <v>346</v>
      </c>
      <c r="G40" s="79" t="s">
        <v>366</v>
      </c>
      <c r="H40" s="81">
        <f t="shared" si="0"/>
        <v>0</v>
      </c>
      <c r="I40" s="82"/>
      <c r="J40" s="82">
        <f>додаток_3!J40</f>
        <v>0</v>
      </c>
      <c r="K40" s="84">
        <f t="shared" si="1"/>
        <v>0</v>
      </c>
    </row>
    <row r="41" spans="2:11" ht="51" hidden="1" x14ac:dyDescent="0.2">
      <c r="B41" s="586" t="s">
        <v>335</v>
      </c>
      <c r="C41" s="592">
        <v>7363</v>
      </c>
      <c r="D41" s="605" t="s">
        <v>59</v>
      </c>
      <c r="E41" s="262" t="s">
        <v>334</v>
      </c>
      <c r="F41" s="79" t="s">
        <v>262</v>
      </c>
      <c r="G41" s="79" t="s">
        <v>366</v>
      </c>
      <c r="H41" s="81">
        <f t="shared" si="0"/>
        <v>0</v>
      </c>
      <c r="I41" s="82"/>
      <c r="J41" s="82">
        <f>K41</f>
        <v>0</v>
      </c>
      <c r="K41" s="84">
        <f>додаток_3!O41</f>
        <v>0</v>
      </c>
    </row>
    <row r="42" spans="2:11" ht="51.75" hidden="1" customHeight="1" x14ac:dyDescent="0.2">
      <c r="B42" s="586" t="s">
        <v>310</v>
      </c>
      <c r="C42" s="592">
        <v>7390</v>
      </c>
      <c r="D42" s="605" t="s">
        <v>59</v>
      </c>
      <c r="E42" s="262" t="str">
        <f>додаток_3!D42</f>
        <v>Розвиток мережі центрів надання адміністративних послуг</v>
      </c>
      <c r="F42" s="79" t="s">
        <v>403</v>
      </c>
      <c r="G42" s="79" t="s">
        <v>405</v>
      </c>
      <c r="H42" s="81">
        <f t="shared" si="0"/>
        <v>0</v>
      </c>
      <c r="I42" s="82"/>
      <c r="J42" s="82">
        <f>K42</f>
        <v>0</v>
      </c>
      <c r="K42" s="84"/>
    </row>
    <row r="43" spans="2:11" ht="42" hidden="1" customHeight="1" x14ac:dyDescent="0.2">
      <c r="B43" s="586" t="s">
        <v>120</v>
      </c>
      <c r="C43" s="592">
        <v>7461</v>
      </c>
      <c r="D43" s="605" t="s">
        <v>95</v>
      </c>
      <c r="E43" s="262" t="s">
        <v>96</v>
      </c>
      <c r="F43" s="79" t="s">
        <v>513</v>
      </c>
      <c r="G43" s="79" t="s">
        <v>476</v>
      </c>
      <c r="H43" s="81">
        <f t="shared" si="0"/>
        <v>0</v>
      </c>
      <c r="I43" s="82">
        <f>додаток_3!F43</f>
        <v>0</v>
      </c>
      <c r="J43" s="82">
        <f>додаток_3!J43</f>
        <v>0</v>
      </c>
      <c r="K43" s="84">
        <f t="shared" si="1"/>
        <v>0</v>
      </c>
    </row>
    <row r="44" spans="2:11" ht="38.25" hidden="1" x14ac:dyDescent="0.2">
      <c r="B44" s="588" t="s">
        <v>121</v>
      </c>
      <c r="C44" s="593">
        <v>7650</v>
      </c>
      <c r="D44" s="606" t="s">
        <v>59</v>
      </c>
      <c r="E44" s="404" t="s">
        <v>99</v>
      </c>
      <c r="F44" s="106" t="str">
        <f>F35</f>
        <v>Програма розвитку овочівництва в Здолбунівській міській територіальній громаді на період 2023-2024 роки</v>
      </c>
      <c r="G44" s="79" t="s">
        <v>476</v>
      </c>
      <c r="H44" s="96">
        <f>I44</f>
        <v>0</v>
      </c>
      <c r="I44" s="97"/>
      <c r="J44" s="97"/>
      <c r="K44" s="98"/>
    </row>
    <row r="45" spans="2:11" ht="51" hidden="1" x14ac:dyDescent="0.2">
      <c r="B45" s="586" t="s">
        <v>122</v>
      </c>
      <c r="C45" s="592">
        <v>7670</v>
      </c>
      <c r="D45" s="605" t="s">
        <v>59</v>
      </c>
      <c r="E45" s="262" t="s">
        <v>78</v>
      </c>
      <c r="F45" s="79" t="s">
        <v>475</v>
      </c>
      <c r="G45" s="79" t="s">
        <v>476</v>
      </c>
      <c r="H45" s="81">
        <f>I45+J45</f>
        <v>0</v>
      </c>
      <c r="I45" s="82"/>
      <c r="J45" s="82"/>
      <c r="K45" s="84"/>
    </row>
    <row r="46" spans="2:11" ht="69.75" hidden="1" customHeight="1" x14ac:dyDescent="0.2">
      <c r="B46" s="588" t="s">
        <v>126</v>
      </c>
      <c r="C46" s="593">
        <v>7693</v>
      </c>
      <c r="D46" s="606" t="s">
        <v>59</v>
      </c>
      <c r="E46" s="404" t="s">
        <v>125</v>
      </c>
      <c r="F46" s="106" t="s">
        <v>263</v>
      </c>
      <c r="G46" s="79" t="s">
        <v>348</v>
      </c>
      <c r="H46" s="96">
        <f>J46</f>
        <v>0</v>
      </c>
      <c r="I46" s="97"/>
      <c r="J46" s="97">
        <f>додаток_3!J48</f>
        <v>0</v>
      </c>
      <c r="K46" s="98">
        <f>J46</f>
        <v>0</v>
      </c>
    </row>
    <row r="47" spans="2:11" ht="82.5" hidden="1" customHeight="1" x14ac:dyDescent="0.2">
      <c r="B47" s="586" t="s">
        <v>126</v>
      </c>
      <c r="C47" s="592">
        <v>7693</v>
      </c>
      <c r="D47" s="605" t="s">
        <v>59</v>
      </c>
      <c r="E47" s="262" t="s">
        <v>125</v>
      </c>
      <c r="F47" s="79" t="s">
        <v>541</v>
      </c>
      <c r="G47" s="79" t="s">
        <v>476</v>
      </c>
      <c r="H47" s="81">
        <f>J47+I47</f>
        <v>0</v>
      </c>
      <c r="I47" s="82">
        <f>додаток_3!F48</f>
        <v>0</v>
      </c>
      <c r="J47" s="82"/>
      <c r="K47" s="84">
        <f>J47</f>
        <v>0</v>
      </c>
    </row>
    <row r="48" spans="2:11" ht="64.5" hidden="1" customHeight="1" x14ac:dyDescent="0.2">
      <c r="B48" s="590" t="s">
        <v>383</v>
      </c>
      <c r="C48" s="594">
        <v>8110</v>
      </c>
      <c r="D48" s="607" t="s">
        <v>385</v>
      </c>
      <c r="E48" s="262" t="s">
        <v>384</v>
      </c>
      <c r="F48" s="583" t="s">
        <v>557</v>
      </c>
      <c r="G48" s="79" t="s">
        <v>556</v>
      </c>
      <c r="H48" s="81">
        <f t="shared" ref="H48:H57" si="2">I48+J48</f>
        <v>0</v>
      </c>
      <c r="I48" s="82"/>
      <c r="J48" s="82">
        <f>K48</f>
        <v>0</v>
      </c>
      <c r="K48" s="84"/>
    </row>
    <row r="49" spans="2:13" ht="51" hidden="1" x14ac:dyDescent="0.2">
      <c r="B49" s="590" t="s">
        <v>383</v>
      </c>
      <c r="C49" s="594">
        <v>8110</v>
      </c>
      <c r="D49" s="607" t="s">
        <v>385</v>
      </c>
      <c r="E49" s="262" t="s">
        <v>384</v>
      </c>
      <c r="F49" s="79" t="s">
        <v>526</v>
      </c>
      <c r="G49" s="79" t="s">
        <v>527</v>
      </c>
      <c r="H49" s="81">
        <f>I49+J49</f>
        <v>0</v>
      </c>
      <c r="I49" s="82"/>
      <c r="J49" s="82">
        <f>K49</f>
        <v>0</v>
      </c>
      <c r="K49" s="84"/>
    </row>
    <row r="50" spans="2:13" ht="45" hidden="1" customHeight="1" x14ac:dyDescent="0.2">
      <c r="B50" s="584" t="s">
        <v>281</v>
      </c>
      <c r="C50" s="357">
        <v>8230</v>
      </c>
      <c r="D50" s="603" t="s">
        <v>282</v>
      </c>
      <c r="E50" s="100" t="s">
        <v>283</v>
      </c>
      <c r="F50" s="70" t="s">
        <v>388</v>
      </c>
      <c r="G50" s="79" t="s">
        <v>391</v>
      </c>
      <c r="H50" s="81">
        <f t="shared" si="2"/>
        <v>0</v>
      </c>
      <c r="I50" s="82">
        <v>0</v>
      </c>
      <c r="J50" s="82">
        <f>додаток_3!O51</f>
        <v>0</v>
      </c>
      <c r="K50" s="84">
        <f>J50</f>
        <v>0</v>
      </c>
    </row>
    <row r="51" spans="2:13" ht="43.5" hidden="1" customHeight="1" x14ac:dyDescent="0.2">
      <c r="B51" s="584" t="s">
        <v>281</v>
      </c>
      <c r="C51" s="357">
        <v>8230</v>
      </c>
      <c r="D51" s="603" t="s">
        <v>282</v>
      </c>
      <c r="E51" s="100" t="s">
        <v>283</v>
      </c>
      <c r="F51" s="70" t="s">
        <v>395</v>
      </c>
      <c r="G51" s="79" t="s">
        <v>366</v>
      </c>
      <c r="H51" s="81">
        <f t="shared" si="2"/>
        <v>0</v>
      </c>
      <c r="I51" s="82"/>
      <c r="J51" s="82"/>
      <c r="K51" s="84"/>
    </row>
    <row r="52" spans="2:13" ht="76.5" hidden="1" x14ac:dyDescent="0.2">
      <c r="B52" s="584" t="s">
        <v>392</v>
      </c>
      <c r="C52" s="357">
        <v>8240</v>
      </c>
      <c r="D52" s="603" t="s">
        <v>282</v>
      </c>
      <c r="E52" s="100" t="s">
        <v>393</v>
      </c>
      <c r="F52" s="70" t="s">
        <v>522</v>
      </c>
      <c r="G52" s="79" t="s">
        <v>525</v>
      </c>
      <c r="H52" s="81">
        <f>I52+J52</f>
        <v>0</v>
      </c>
      <c r="I52" s="82">
        <f>додаток_3!E52</f>
        <v>0</v>
      </c>
      <c r="J52" s="82">
        <f>додаток_3!O52</f>
        <v>0</v>
      </c>
      <c r="K52" s="84">
        <f>J52</f>
        <v>0</v>
      </c>
    </row>
    <row r="53" spans="2:13" ht="38.25" hidden="1" x14ac:dyDescent="0.2">
      <c r="B53" s="595" t="s">
        <v>124</v>
      </c>
      <c r="C53" s="592">
        <v>8340</v>
      </c>
      <c r="D53" s="605" t="s">
        <v>104</v>
      </c>
      <c r="E53" s="100" t="s">
        <v>105</v>
      </c>
      <c r="F53" s="70" t="s">
        <v>534</v>
      </c>
      <c r="G53" s="79" t="s">
        <v>476</v>
      </c>
      <c r="H53" s="81">
        <f t="shared" si="2"/>
        <v>0</v>
      </c>
      <c r="I53" s="82"/>
      <c r="J53" s="82">
        <f>додаток_3!J53</f>
        <v>0</v>
      </c>
      <c r="K53" s="84"/>
    </row>
    <row r="54" spans="2:13" ht="51" hidden="1" x14ac:dyDescent="0.2">
      <c r="B54" s="595" t="s">
        <v>151</v>
      </c>
      <c r="C54" s="592">
        <v>9740</v>
      </c>
      <c r="D54" s="605" t="s">
        <v>79</v>
      </c>
      <c r="E54" s="100" t="s">
        <v>131</v>
      </c>
      <c r="F54" s="90" t="s">
        <v>408</v>
      </c>
      <c r="G54" s="79" t="s">
        <v>405</v>
      </c>
      <c r="H54" s="81">
        <f t="shared" si="2"/>
        <v>0</v>
      </c>
      <c r="I54" s="82"/>
      <c r="J54" s="82">
        <f>додаток_3!J56</f>
        <v>0</v>
      </c>
      <c r="K54" s="84"/>
    </row>
    <row r="55" spans="2:13" ht="38.25" hidden="1" x14ac:dyDescent="0.2">
      <c r="B55" s="595" t="s">
        <v>271</v>
      </c>
      <c r="C55" s="592">
        <v>9770</v>
      </c>
      <c r="D55" s="605" t="s">
        <v>79</v>
      </c>
      <c r="E55" s="94" t="s">
        <v>241</v>
      </c>
      <c r="F55" s="70"/>
      <c r="G55" s="79" t="s">
        <v>349</v>
      </c>
      <c r="H55" s="81">
        <f t="shared" si="2"/>
        <v>0</v>
      </c>
      <c r="I55" s="82">
        <v>0</v>
      </c>
      <c r="J55" s="82">
        <v>0</v>
      </c>
      <c r="K55" s="84"/>
    </row>
    <row r="56" spans="2:13" ht="38.25" hidden="1" x14ac:dyDescent="0.2">
      <c r="B56" s="595" t="s">
        <v>271</v>
      </c>
      <c r="C56" s="592">
        <v>9770</v>
      </c>
      <c r="D56" s="605" t="s">
        <v>79</v>
      </c>
      <c r="E56" s="94" t="s">
        <v>241</v>
      </c>
      <c r="F56" s="70"/>
      <c r="G56" s="79" t="s">
        <v>396</v>
      </c>
      <c r="H56" s="81">
        <f>I56+J56</f>
        <v>0</v>
      </c>
      <c r="I56" s="82">
        <v>0</v>
      </c>
      <c r="J56" s="82"/>
      <c r="K56" s="84"/>
    </row>
    <row r="57" spans="2:13" ht="51" hidden="1" x14ac:dyDescent="0.2">
      <c r="B57" s="584" t="s">
        <v>273</v>
      </c>
      <c r="C57" s="357">
        <v>9800</v>
      </c>
      <c r="D57" s="605" t="s">
        <v>79</v>
      </c>
      <c r="E57" s="262" t="s">
        <v>274</v>
      </c>
      <c r="F57" s="70" t="s">
        <v>413</v>
      </c>
      <c r="G57" s="79" t="s">
        <v>414</v>
      </c>
      <c r="H57" s="81">
        <f t="shared" si="2"/>
        <v>0</v>
      </c>
      <c r="I57" s="82">
        <f>додаток_3!E58</f>
        <v>0</v>
      </c>
      <c r="J57" s="82">
        <f>K57</f>
        <v>0</v>
      </c>
      <c r="K57" s="84">
        <f>додаток_3!J58</f>
        <v>0</v>
      </c>
    </row>
    <row r="58" spans="2:13" ht="31.5" customHeight="1" x14ac:dyDescent="0.2">
      <c r="B58" s="575" t="s">
        <v>187</v>
      </c>
      <c r="C58" s="107"/>
      <c r="D58" s="108"/>
      <c r="E58" s="578" t="s">
        <v>188</v>
      </c>
      <c r="F58" s="90"/>
      <c r="G58" s="71"/>
      <c r="H58" s="418">
        <f>SUM(H59:H97)</f>
        <v>1069836</v>
      </c>
      <c r="I58" s="418">
        <f>SUM(I59:I97)</f>
        <v>-16000</v>
      </c>
      <c r="J58" s="418">
        <f>SUM(J59:J97)</f>
        <v>1085836</v>
      </c>
      <c r="K58" s="419">
        <f>SUM(K59:K97)</f>
        <v>1085836</v>
      </c>
      <c r="M58" s="65"/>
    </row>
    <row r="59" spans="2:13" ht="63.75" hidden="1" x14ac:dyDescent="0.2">
      <c r="B59" s="66" t="s">
        <v>189</v>
      </c>
      <c r="C59" s="67" t="s">
        <v>76</v>
      </c>
      <c r="D59" s="110" t="s">
        <v>53</v>
      </c>
      <c r="E59" s="100" t="s">
        <v>87</v>
      </c>
      <c r="F59" s="79" t="s">
        <v>455</v>
      </c>
      <c r="G59" s="91" t="s">
        <v>405</v>
      </c>
      <c r="H59" s="81">
        <f>I59+J59</f>
        <v>0</v>
      </c>
      <c r="I59" s="111"/>
      <c r="J59" s="82">
        <f t="shared" ref="J59:J63" si="3">K59</f>
        <v>0</v>
      </c>
      <c r="K59" s="84"/>
      <c r="M59" s="65"/>
    </row>
    <row r="60" spans="2:13" ht="51" hidden="1" x14ac:dyDescent="0.2">
      <c r="B60" s="66" t="s">
        <v>189</v>
      </c>
      <c r="C60" s="67" t="s">
        <v>76</v>
      </c>
      <c r="D60" s="110" t="s">
        <v>53</v>
      </c>
      <c r="E60" s="100" t="s">
        <v>87</v>
      </c>
      <c r="F60" s="79" t="s">
        <v>430</v>
      </c>
      <c r="G60" s="91" t="s">
        <v>431</v>
      </c>
      <c r="H60" s="81">
        <f>J60</f>
        <v>0</v>
      </c>
      <c r="I60" s="82"/>
      <c r="J60" s="82">
        <f t="shared" si="3"/>
        <v>0</v>
      </c>
      <c r="K60" s="84"/>
      <c r="M60" s="65"/>
    </row>
    <row r="61" spans="2:13" ht="41.25" customHeight="1" x14ac:dyDescent="0.2">
      <c r="B61" s="575" t="s">
        <v>189</v>
      </c>
      <c r="C61" s="600" t="s">
        <v>76</v>
      </c>
      <c r="D61" s="110" t="s">
        <v>53</v>
      </c>
      <c r="E61" s="100" t="s">
        <v>87</v>
      </c>
      <c r="F61" s="79" t="s">
        <v>581</v>
      </c>
      <c r="G61" s="79" t="s">
        <v>476</v>
      </c>
      <c r="H61" s="81">
        <f>I61</f>
        <v>40000</v>
      </c>
      <c r="I61" s="82">
        <f>40000</f>
        <v>40000</v>
      </c>
      <c r="J61" s="82">
        <f t="shared" si="3"/>
        <v>0</v>
      </c>
      <c r="K61" s="84"/>
      <c r="M61" s="65"/>
    </row>
    <row r="62" spans="2:13" ht="51" hidden="1" x14ac:dyDescent="0.2">
      <c r="B62" s="440" t="s">
        <v>247</v>
      </c>
      <c r="C62" s="441">
        <v>1021</v>
      </c>
      <c r="D62" s="442" t="s">
        <v>190</v>
      </c>
      <c r="E62" s="100" t="s">
        <v>248</v>
      </c>
      <c r="F62" s="79" t="s">
        <v>460</v>
      </c>
      <c r="G62" s="79" t="s">
        <v>461</v>
      </c>
      <c r="H62" s="81">
        <f>I62+J62</f>
        <v>0</v>
      </c>
      <c r="I62" s="82"/>
      <c r="J62" s="82">
        <f t="shared" si="3"/>
        <v>0</v>
      </c>
      <c r="K62" s="84"/>
      <c r="M62" s="65"/>
    </row>
    <row r="63" spans="2:13" ht="63.75" hidden="1" x14ac:dyDescent="0.2">
      <c r="B63" s="596" t="s">
        <v>247</v>
      </c>
      <c r="C63" s="597">
        <v>1021</v>
      </c>
      <c r="D63" s="601" t="s">
        <v>190</v>
      </c>
      <c r="E63" s="100" t="s">
        <v>248</v>
      </c>
      <c r="F63" s="79" t="s">
        <v>455</v>
      </c>
      <c r="G63" s="79" t="s">
        <v>476</v>
      </c>
      <c r="H63" s="81">
        <f>I63+J63</f>
        <v>0</v>
      </c>
      <c r="I63" s="82"/>
      <c r="J63" s="82">
        <f t="shared" si="3"/>
        <v>0</v>
      </c>
      <c r="K63" s="84"/>
    </row>
    <row r="64" spans="2:13" ht="57" customHeight="1" x14ac:dyDescent="0.2">
      <c r="B64" s="596" t="s">
        <v>247</v>
      </c>
      <c r="C64" s="597">
        <v>1021</v>
      </c>
      <c r="D64" s="601" t="s">
        <v>190</v>
      </c>
      <c r="E64" s="100" t="s">
        <v>248</v>
      </c>
      <c r="F64" s="79" t="s">
        <v>430</v>
      </c>
      <c r="G64" s="79" t="s">
        <v>431</v>
      </c>
      <c r="H64" s="81">
        <f>J64</f>
        <v>2084874.2</v>
      </c>
      <c r="I64" s="82"/>
      <c r="J64" s="111">
        <f>K64</f>
        <v>2084874.2</v>
      </c>
      <c r="K64" s="84">
        <f>-961.8+2085836</f>
        <v>2084874.2</v>
      </c>
    </row>
    <row r="65" spans="2:11" ht="42" customHeight="1" x14ac:dyDescent="0.2">
      <c r="B65" s="596" t="s">
        <v>247</v>
      </c>
      <c r="C65" s="597">
        <v>1021</v>
      </c>
      <c r="D65" s="442" t="s">
        <v>190</v>
      </c>
      <c r="E65" s="100" t="s">
        <v>248</v>
      </c>
      <c r="F65" s="79" t="s">
        <v>581</v>
      </c>
      <c r="G65" s="79" t="s">
        <v>476</v>
      </c>
      <c r="H65" s="81">
        <f>I65</f>
        <v>-96000</v>
      </c>
      <c r="I65" s="82">
        <f>-84000-12000</f>
        <v>-96000</v>
      </c>
      <c r="J65" s="82"/>
      <c r="K65" s="84"/>
    </row>
    <row r="66" spans="2:11" ht="102" hidden="1" x14ac:dyDescent="0.2">
      <c r="B66" s="596" t="s">
        <v>247</v>
      </c>
      <c r="C66" s="597">
        <v>1021</v>
      </c>
      <c r="D66" s="601" t="s">
        <v>190</v>
      </c>
      <c r="E66" s="100" t="s">
        <v>248</v>
      </c>
      <c r="F66" s="79" t="s">
        <v>514</v>
      </c>
      <c r="G66" s="79" t="s">
        <v>476</v>
      </c>
      <c r="H66" s="81">
        <f>I66</f>
        <v>0</v>
      </c>
      <c r="I66" s="82"/>
      <c r="J66" s="82"/>
      <c r="K66" s="84"/>
    </row>
    <row r="67" spans="2:11" ht="42.75" hidden="1" customHeight="1" x14ac:dyDescent="0.2">
      <c r="B67" s="596" t="s">
        <v>247</v>
      </c>
      <c r="C67" s="597">
        <v>1021</v>
      </c>
      <c r="D67" s="601" t="s">
        <v>190</v>
      </c>
      <c r="E67" s="100" t="s">
        <v>248</v>
      </c>
      <c r="F67" s="79" t="s">
        <v>453</v>
      </c>
      <c r="G67" s="79" t="s">
        <v>454</v>
      </c>
      <c r="H67" s="81"/>
      <c r="I67" s="82"/>
      <c r="J67" s="82"/>
      <c r="K67" s="84"/>
    </row>
    <row r="68" spans="2:11" ht="55.5" customHeight="1" x14ac:dyDescent="0.25">
      <c r="B68" s="598" t="s">
        <v>247</v>
      </c>
      <c r="C68" s="599">
        <v>1021</v>
      </c>
      <c r="D68" s="601" t="s">
        <v>190</v>
      </c>
      <c r="E68" s="100" t="s">
        <v>248</v>
      </c>
      <c r="F68" s="79" t="s">
        <v>477</v>
      </c>
      <c r="G68" s="79" t="s">
        <v>476</v>
      </c>
      <c r="H68" s="81">
        <f>I68+J68</f>
        <v>-385136.8</v>
      </c>
      <c r="I68" s="82"/>
      <c r="J68" s="113">
        <f>K68</f>
        <v>-385136.8</v>
      </c>
      <c r="K68" s="239">
        <f>-385136.8</f>
        <v>-385136.8</v>
      </c>
    </row>
    <row r="69" spans="2:11" ht="81" hidden="1" customHeight="1" x14ac:dyDescent="0.2">
      <c r="B69" s="598" t="s">
        <v>303</v>
      </c>
      <c r="C69" s="599">
        <v>1142</v>
      </c>
      <c r="D69" s="601" t="s">
        <v>193</v>
      </c>
      <c r="E69" s="579" t="s">
        <v>304</v>
      </c>
      <c r="F69" s="79" t="s">
        <v>575</v>
      </c>
      <c r="G69" s="79" t="s">
        <v>476</v>
      </c>
      <c r="H69" s="81">
        <f>I69</f>
        <v>0</v>
      </c>
      <c r="I69" s="82">
        <f>додаток_3!E68</f>
        <v>0</v>
      </c>
      <c r="J69" s="113"/>
      <c r="K69" s="114"/>
    </row>
    <row r="70" spans="2:11" ht="38.25" hidden="1" x14ac:dyDescent="0.2">
      <c r="B70" s="598" t="s">
        <v>303</v>
      </c>
      <c r="C70" s="599">
        <v>1142</v>
      </c>
      <c r="D70" s="601" t="s">
        <v>193</v>
      </c>
      <c r="E70" s="579" t="s">
        <v>304</v>
      </c>
      <c r="F70" s="79" t="s">
        <v>463</v>
      </c>
      <c r="G70" s="79" t="s">
        <v>405</v>
      </c>
      <c r="H70" s="81">
        <f>I70</f>
        <v>0</v>
      </c>
      <c r="I70" s="82"/>
      <c r="J70" s="113"/>
      <c r="K70" s="114"/>
    </row>
    <row r="71" spans="2:11" ht="51" hidden="1" x14ac:dyDescent="0.2">
      <c r="B71" s="598" t="s">
        <v>303</v>
      </c>
      <c r="C71" s="599">
        <v>1142</v>
      </c>
      <c r="D71" s="601" t="s">
        <v>193</v>
      </c>
      <c r="E71" s="579" t="s">
        <v>304</v>
      </c>
      <c r="F71" s="79" t="s">
        <v>403</v>
      </c>
      <c r="G71" s="79" t="s">
        <v>405</v>
      </c>
      <c r="H71" s="81">
        <f>I71</f>
        <v>0</v>
      </c>
      <c r="I71" s="82"/>
      <c r="J71" s="113"/>
      <c r="K71" s="114"/>
    </row>
    <row r="72" spans="2:11" ht="51" hidden="1" x14ac:dyDescent="0.2">
      <c r="B72" s="598" t="s">
        <v>254</v>
      </c>
      <c r="C72" s="599">
        <v>1151</v>
      </c>
      <c r="D72" s="601" t="s">
        <v>193</v>
      </c>
      <c r="E72" s="580" t="s">
        <v>256</v>
      </c>
      <c r="F72" s="79" t="s">
        <v>403</v>
      </c>
      <c r="G72" s="79" t="s">
        <v>405</v>
      </c>
      <c r="H72" s="81">
        <f t="shared" ref="H72:H85" si="4">I72+J72</f>
        <v>0</v>
      </c>
      <c r="I72" s="82"/>
      <c r="J72" s="82">
        <f>додаток_3!O70</f>
        <v>0</v>
      </c>
      <c r="K72" s="84">
        <f>J72</f>
        <v>0</v>
      </c>
    </row>
    <row r="73" spans="2:11" ht="60" hidden="1" x14ac:dyDescent="0.2">
      <c r="B73" s="598" t="s">
        <v>545</v>
      </c>
      <c r="C73" s="599">
        <v>1181</v>
      </c>
      <c r="D73" s="601" t="s">
        <v>193</v>
      </c>
      <c r="E73" s="580" t="s">
        <v>548</v>
      </c>
      <c r="F73" s="79" t="s">
        <v>477</v>
      </c>
      <c r="G73" s="79" t="s">
        <v>476</v>
      </c>
      <c r="H73" s="81">
        <f t="shared" si="4"/>
        <v>0</v>
      </c>
      <c r="I73" s="82"/>
      <c r="J73" s="82"/>
      <c r="K73" s="84"/>
    </row>
    <row r="74" spans="2:11" ht="60" hidden="1" x14ac:dyDescent="0.2">
      <c r="B74" s="598" t="s">
        <v>546</v>
      </c>
      <c r="C74" s="599">
        <v>1182</v>
      </c>
      <c r="D74" s="601" t="s">
        <v>193</v>
      </c>
      <c r="E74" s="580" t="s">
        <v>549</v>
      </c>
      <c r="F74" s="79" t="s">
        <v>477</v>
      </c>
      <c r="G74" s="79" t="s">
        <v>476</v>
      </c>
      <c r="H74" s="81">
        <f t="shared" si="4"/>
        <v>0</v>
      </c>
      <c r="I74" s="82"/>
      <c r="J74" s="82"/>
      <c r="K74" s="84"/>
    </row>
    <row r="75" spans="2:11" ht="84" x14ac:dyDescent="0.2">
      <c r="B75" s="598" t="s">
        <v>551</v>
      </c>
      <c r="C75" s="599">
        <v>1241</v>
      </c>
      <c r="D75" s="601" t="s">
        <v>193</v>
      </c>
      <c r="E75" s="580" t="s">
        <v>553</v>
      </c>
      <c r="F75" s="79" t="s">
        <v>477</v>
      </c>
      <c r="G75" s="79" t="s">
        <v>476</v>
      </c>
      <c r="H75" s="81">
        <f t="shared" si="4"/>
        <v>-613901.4</v>
      </c>
      <c r="I75" s="82"/>
      <c r="J75" s="111">
        <f>K75</f>
        <v>-613901.4</v>
      </c>
      <c r="K75" s="84">
        <f>додаток_3!J78</f>
        <v>-613901.4</v>
      </c>
    </row>
    <row r="76" spans="2:11" ht="72" hidden="1" x14ac:dyDescent="0.2">
      <c r="B76" s="598" t="s">
        <v>552</v>
      </c>
      <c r="C76" s="599">
        <v>1242</v>
      </c>
      <c r="D76" s="601" t="s">
        <v>193</v>
      </c>
      <c r="E76" s="580" t="s">
        <v>555</v>
      </c>
      <c r="F76" s="79" t="s">
        <v>477</v>
      </c>
      <c r="G76" s="79" t="s">
        <v>476</v>
      </c>
      <c r="H76" s="81">
        <f t="shared" si="4"/>
        <v>0</v>
      </c>
      <c r="I76" s="82"/>
      <c r="J76" s="82">
        <f>K76</f>
        <v>0</v>
      </c>
      <c r="K76" s="84"/>
    </row>
    <row r="77" spans="2:11" ht="84" hidden="1" x14ac:dyDescent="0.2">
      <c r="B77" s="598" t="s">
        <v>502</v>
      </c>
      <c r="C77" s="599">
        <v>1291</v>
      </c>
      <c r="D77" s="601" t="s">
        <v>193</v>
      </c>
      <c r="E77" s="580" t="s">
        <v>504</v>
      </c>
      <c r="F77" s="79" t="s">
        <v>477</v>
      </c>
      <c r="G77" s="79" t="s">
        <v>476</v>
      </c>
      <c r="H77" s="81">
        <f t="shared" si="4"/>
        <v>0</v>
      </c>
      <c r="I77" s="82"/>
      <c r="J77" s="82">
        <f>K77</f>
        <v>0</v>
      </c>
      <c r="K77" s="84">
        <f>додаток_3!J81</f>
        <v>0</v>
      </c>
    </row>
    <row r="78" spans="2:11" ht="84" hidden="1" x14ac:dyDescent="0.2">
      <c r="B78" s="598" t="s">
        <v>503</v>
      </c>
      <c r="C78" s="599">
        <v>1292</v>
      </c>
      <c r="D78" s="601" t="s">
        <v>193</v>
      </c>
      <c r="E78" s="580" t="s">
        <v>505</v>
      </c>
      <c r="F78" s="79" t="s">
        <v>477</v>
      </c>
      <c r="G78" s="79" t="s">
        <v>476</v>
      </c>
      <c r="H78" s="81">
        <f t="shared" si="4"/>
        <v>0</v>
      </c>
      <c r="I78" s="82"/>
      <c r="J78" s="82"/>
      <c r="K78" s="84"/>
    </row>
    <row r="79" spans="2:11" ht="82.5" customHeight="1" thickBot="1" x14ac:dyDescent="0.25">
      <c r="B79" s="575" t="s">
        <v>206</v>
      </c>
      <c r="C79" s="600">
        <v>2010</v>
      </c>
      <c r="D79" s="602" t="s">
        <v>204</v>
      </c>
      <c r="E79" s="580" t="s">
        <v>205</v>
      </c>
      <c r="F79" s="79" t="s">
        <v>428</v>
      </c>
      <c r="G79" s="79" t="s">
        <v>493</v>
      </c>
      <c r="H79" s="81">
        <f t="shared" si="4"/>
        <v>40000</v>
      </c>
      <c r="I79" s="116">
        <f>додаток_3!E85</f>
        <v>40000</v>
      </c>
      <c r="J79" s="113"/>
      <c r="K79" s="114"/>
    </row>
    <row r="80" spans="2:11" ht="51" hidden="1" x14ac:dyDescent="0.2">
      <c r="B80" s="575" t="s">
        <v>206</v>
      </c>
      <c r="C80" s="600">
        <v>2010</v>
      </c>
      <c r="D80" s="602" t="s">
        <v>204</v>
      </c>
      <c r="E80" s="580" t="s">
        <v>205</v>
      </c>
      <c r="F80" s="79" t="s">
        <v>475</v>
      </c>
      <c r="G80" s="79" t="s">
        <v>476</v>
      </c>
      <c r="H80" s="81">
        <f t="shared" si="4"/>
        <v>0</v>
      </c>
      <c r="I80" s="116"/>
      <c r="J80" s="82">
        <f>K80</f>
        <v>0</v>
      </c>
      <c r="K80" s="84"/>
    </row>
    <row r="81" spans="2:13" ht="76.5" hidden="1" x14ac:dyDescent="0.2">
      <c r="B81" s="575" t="s">
        <v>209</v>
      </c>
      <c r="C81" s="600">
        <v>2100</v>
      </c>
      <c r="D81" s="602" t="s">
        <v>207</v>
      </c>
      <c r="E81" s="580" t="s">
        <v>208</v>
      </c>
      <c r="F81" s="79" t="s">
        <v>443</v>
      </c>
      <c r="G81" s="79" t="s">
        <v>493</v>
      </c>
      <c r="H81" s="81">
        <f t="shared" si="4"/>
        <v>0</v>
      </c>
      <c r="I81" s="116">
        <f>додаток_3!E86</f>
        <v>0</v>
      </c>
      <c r="J81" s="113"/>
      <c r="K81" s="114"/>
    </row>
    <row r="82" spans="2:13" ht="84" hidden="1" customHeight="1" x14ac:dyDescent="0.2">
      <c r="B82" s="575" t="s">
        <v>212</v>
      </c>
      <c r="C82" s="600">
        <v>2111</v>
      </c>
      <c r="D82" s="602" t="s">
        <v>210</v>
      </c>
      <c r="E82" s="100" t="s">
        <v>211</v>
      </c>
      <c r="F82" s="79" t="s">
        <v>429</v>
      </c>
      <c r="G82" s="79" t="s">
        <v>493</v>
      </c>
      <c r="H82" s="81">
        <f t="shared" si="4"/>
        <v>0</v>
      </c>
      <c r="I82" s="116">
        <f>додаток_3!E87</f>
        <v>0</v>
      </c>
      <c r="J82" s="113"/>
      <c r="K82" s="114"/>
    </row>
    <row r="83" spans="2:13" ht="53.25" hidden="1" customHeight="1" thickBot="1" x14ac:dyDescent="0.25">
      <c r="B83" s="575" t="s">
        <v>212</v>
      </c>
      <c r="C83" s="599">
        <v>2111</v>
      </c>
      <c r="D83" s="601" t="s">
        <v>210</v>
      </c>
      <c r="E83" s="100" t="s">
        <v>211</v>
      </c>
      <c r="F83" s="79" t="s">
        <v>477</v>
      </c>
      <c r="G83" s="79" t="s">
        <v>476</v>
      </c>
      <c r="H83" s="81">
        <f t="shared" si="4"/>
        <v>0</v>
      </c>
      <c r="I83" s="116">
        <f>додаток_3!F90</f>
        <v>0</v>
      </c>
      <c r="J83" s="82">
        <f>K83</f>
        <v>0</v>
      </c>
      <c r="K83" s="84">
        <f>додаток_3!J87</f>
        <v>0</v>
      </c>
    </row>
    <row r="84" spans="2:13" ht="50.25" hidden="1" customHeight="1" x14ac:dyDescent="0.2">
      <c r="B84" s="445" t="s">
        <v>507</v>
      </c>
      <c r="C84" s="444">
        <v>3133</v>
      </c>
      <c r="D84" s="442" t="s">
        <v>213</v>
      </c>
      <c r="E84" s="100" t="s">
        <v>508</v>
      </c>
      <c r="F84" s="79" t="s">
        <v>515</v>
      </c>
      <c r="G84" s="91" t="s">
        <v>516</v>
      </c>
      <c r="H84" s="81">
        <f t="shared" si="4"/>
        <v>0</v>
      </c>
      <c r="I84" s="116"/>
      <c r="J84" s="82"/>
      <c r="K84" s="84"/>
    </row>
    <row r="85" spans="2:13" ht="50.25" hidden="1" customHeight="1" x14ac:dyDescent="0.2">
      <c r="B85" s="117" t="s">
        <v>201</v>
      </c>
      <c r="C85" s="118" t="s">
        <v>202</v>
      </c>
      <c r="D85" s="442" t="s">
        <v>199</v>
      </c>
      <c r="E85" s="119" t="s">
        <v>203</v>
      </c>
      <c r="F85" s="79" t="s">
        <v>403</v>
      </c>
      <c r="G85" s="91" t="s">
        <v>476</v>
      </c>
      <c r="H85" s="81">
        <f t="shared" si="4"/>
        <v>0</v>
      </c>
      <c r="I85" s="116"/>
      <c r="J85" s="82"/>
      <c r="K85" s="84"/>
    </row>
    <row r="86" spans="2:13" ht="51" hidden="1" x14ac:dyDescent="0.2">
      <c r="B86" s="598" t="s">
        <v>197</v>
      </c>
      <c r="C86" s="599" t="s">
        <v>198</v>
      </c>
      <c r="D86" s="601" t="s">
        <v>199</v>
      </c>
      <c r="E86" s="100" t="s">
        <v>200</v>
      </c>
      <c r="F86" s="70" t="s">
        <v>475</v>
      </c>
      <c r="G86" s="91" t="s">
        <v>476</v>
      </c>
      <c r="H86" s="81">
        <f>J86</f>
        <v>0</v>
      </c>
      <c r="I86" s="116"/>
      <c r="J86" s="82"/>
      <c r="K86" s="84"/>
    </row>
    <row r="87" spans="2:13" ht="51" hidden="1" x14ac:dyDescent="0.2">
      <c r="B87" s="86" t="s">
        <v>195</v>
      </c>
      <c r="C87" s="99" t="s">
        <v>129</v>
      </c>
      <c r="D87" s="88" t="s">
        <v>57</v>
      </c>
      <c r="E87" s="69" t="s">
        <v>130</v>
      </c>
      <c r="F87" s="70" t="s">
        <v>350</v>
      </c>
      <c r="G87" s="91" t="s">
        <v>476</v>
      </c>
      <c r="H87" s="81">
        <f t="shared" ref="H87:H93" si="5">I87+J87</f>
        <v>0</v>
      </c>
      <c r="I87" s="82">
        <f>додаток_3!E94</f>
        <v>0</v>
      </c>
      <c r="J87" s="82"/>
      <c r="K87" s="84"/>
    </row>
    <row r="88" spans="2:13" ht="51" hidden="1" x14ac:dyDescent="0.2">
      <c r="B88" s="445" t="s">
        <v>220</v>
      </c>
      <c r="C88" s="446">
        <v>5031</v>
      </c>
      <c r="D88" s="261" t="s">
        <v>58</v>
      </c>
      <c r="E88" s="112" t="s">
        <v>409</v>
      </c>
      <c r="F88" s="79" t="s">
        <v>410</v>
      </c>
      <c r="G88" s="91" t="s">
        <v>476</v>
      </c>
      <c r="H88" s="81">
        <f t="shared" si="5"/>
        <v>0</v>
      </c>
      <c r="I88" s="82"/>
      <c r="J88" s="82">
        <f>додаток_3!K97</f>
        <v>0</v>
      </c>
      <c r="K88" s="84"/>
    </row>
    <row r="89" spans="2:13" ht="38.25" hidden="1" x14ac:dyDescent="0.2">
      <c r="B89" s="445" t="s">
        <v>218</v>
      </c>
      <c r="C89" s="446">
        <v>5011</v>
      </c>
      <c r="D89" s="261" t="s">
        <v>58</v>
      </c>
      <c r="E89" s="112" t="s">
        <v>214</v>
      </c>
      <c r="F89" s="90" t="s">
        <v>449</v>
      </c>
      <c r="G89" s="91" t="s">
        <v>476</v>
      </c>
      <c r="H89" s="81">
        <f t="shared" si="5"/>
        <v>0</v>
      </c>
      <c r="I89" s="82">
        <f>додаток_3!E95</f>
        <v>0</v>
      </c>
      <c r="J89" s="82"/>
      <c r="K89" s="84"/>
      <c r="M89" s="65"/>
    </row>
    <row r="90" spans="2:13" ht="38.25" hidden="1" x14ac:dyDescent="0.2">
      <c r="B90" s="443" t="s">
        <v>221</v>
      </c>
      <c r="C90" s="444">
        <v>5053</v>
      </c>
      <c r="D90" s="442" t="s">
        <v>58</v>
      </c>
      <c r="E90" s="112" t="s">
        <v>217</v>
      </c>
      <c r="F90" s="90" t="s">
        <v>347</v>
      </c>
      <c r="G90" s="91" t="s">
        <v>476</v>
      </c>
      <c r="H90" s="81">
        <f>I90</f>
        <v>0</v>
      </c>
      <c r="I90" s="82">
        <f>додаток_3!F99</f>
        <v>0</v>
      </c>
      <c r="J90" s="82"/>
      <c r="K90" s="84"/>
      <c r="M90" s="65"/>
    </row>
    <row r="91" spans="2:13" ht="38.25" hidden="1" x14ac:dyDescent="0.2">
      <c r="B91" s="86" t="s">
        <v>222</v>
      </c>
      <c r="C91" s="99" t="s">
        <v>108</v>
      </c>
      <c r="D91" s="88" t="s">
        <v>58</v>
      </c>
      <c r="E91" s="69" t="s">
        <v>109</v>
      </c>
      <c r="F91" s="90" t="s">
        <v>264</v>
      </c>
      <c r="G91" s="91" t="s">
        <v>476</v>
      </c>
      <c r="H91" s="81">
        <f t="shared" si="5"/>
        <v>0</v>
      </c>
      <c r="I91" s="82"/>
      <c r="J91" s="82">
        <f>додаток_3!J98</f>
        <v>0</v>
      </c>
      <c r="K91" s="84">
        <f>J91</f>
        <v>0</v>
      </c>
    </row>
    <row r="92" spans="2:13" ht="38.25" hidden="1" x14ac:dyDescent="0.2">
      <c r="B92" s="575" t="s">
        <v>196</v>
      </c>
      <c r="C92" s="600" t="s">
        <v>147</v>
      </c>
      <c r="D92" s="88" t="s">
        <v>58</v>
      </c>
      <c r="E92" s="69" t="s">
        <v>148</v>
      </c>
      <c r="F92" s="90" t="s">
        <v>533</v>
      </c>
      <c r="G92" s="91" t="s">
        <v>476</v>
      </c>
      <c r="H92" s="81">
        <f t="shared" si="5"/>
        <v>0</v>
      </c>
      <c r="I92" s="82">
        <f>додаток_3!E100</f>
        <v>0</v>
      </c>
      <c r="J92" s="82"/>
      <c r="K92" s="84"/>
    </row>
    <row r="93" spans="2:13" ht="51" hidden="1" x14ac:dyDescent="0.2">
      <c r="B93" s="86" t="s">
        <v>225</v>
      </c>
      <c r="C93" s="87">
        <v>7321</v>
      </c>
      <c r="D93" s="88" t="s">
        <v>98</v>
      </c>
      <c r="E93" s="104" t="s">
        <v>107</v>
      </c>
      <c r="F93" s="79" t="s">
        <v>475</v>
      </c>
      <c r="G93" s="91" t="s">
        <v>476</v>
      </c>
      <c r="H93" s="81">
        <f t="shared" si="5"/>
        <v>0</v>
      </c>
      <c r="I93" s="82"/>
      <c r="J93" s="82">
        <f>K93</f>
        <v>0</v>
      </c>
      <c r="K93" s="84"/>
    </row>
    <row r="94" spans="2:13" ht="51" hidden="1" x14ac:dyDescent="0.2">
      <c r="B94" s="86" t="s">
        <v>286</v>
      </c>
      <c r="C94" s="87">
        <v>7322</v>
      </c>
      <c r="D94" s="88" t="s">
        <v>98</v>
      </c>
      <c r="E94" s="104" t="s">
        <v>287</v>
      </c>
      <c r="F94" s="79" t="s">
        <v>477</v>
      </c>
      <c r="G94" s="91" t="s">
        <v>476</v>
      </c>
      <c r="H94" s="81">
        <f>J94</f>
        <v>0</v>
      </c>
      <c r="I94" s="82"/>
      <c r="J94" s="82">
        <f>додаток_3!O102</f>
        <v>0</v>
      </c>
      <c r="K94" s="84"/>
    </row>
    <row r="95" spans="2:13" ht="51" hidden="1" x14ac:dyDescent="0.2">
      <c r="B95" s="86" t="s">
        <v>226</v>
      </c>
      <c r="C95" s="87">
        <v>7324</v>
      </c>
      <c r="D95" s="88" t="s">
        <v>98</v>
      </c>
      <c r="E95" s="120" t="s">
        <v>223</v>
      </c>
      <c r="F95" s="121" t="s">
        <v>262</v>
      </c>
      <c r="G95" s="122" t="s">
        <v>285</v>
      </c>
      <c r="H95" s="81">
        <f>J95</f>
        <v>0</v>
      </c>
      <c r="I95" s="82"/>
      <c r="J95" s="82">
        <f>додаток_3!J103</f>
        <v>0</v>
      </c>
      <c r="K95" s="84">
        <f>J95</f>
        <v>0</v>
      </c>
    </row>
    <row r="96" spans="2:13" ht="51" hidden="1" x14ac:dyDescent="0.2">
      <c r="B96" s="76" t="s">
        <v>341</v>
      </c>
      <c r="C96" s="85">
        <v>7363</v>
      </c>
      <c r="D96" s="77" t="s">
        <v>59</v>
      </c>
      <c r="E96" s="69" t="s">
        <v>334</v>
      </c>
      <c r="F96" s="70" t="s">
        <v>262</v>
      </c>
      <c r="G96" s="71" t="s">
        <v>284</v>
      </c>
      <c r="H96" s="72">
        <f>I96+J96</f>
        <v>0</v>
      </c>
      <c r="I96" s="123"/>
      <c r="J96" s="123"/>
      <c r="K96" s="124"/>
    </row>
    <row r="97" spans="2:13" ht="67.5" hidden="1" customHeight="1" thickBot="1" x14ac:dyDescent="0.25">
      <c r="B97" s="66" t="s">
        <v>382</v>
      </c>
      <c r="C97" s="125">
        <v>7693</v>
      </c>
      <c r="D97" s="68" t="s">
        <v>59</v>
      </c>
      <c r="E97" s="69" t="s">
        <v>125</v>
      </c>
      <c r="F97" s="70" t="s">
        <v>466</v>
      </c>
      <c r="G97" s="91" t="s">
        <v>405</v>
      </c>
      <c r="H97" s="126">
        <f>I97+J97</f>
        <v>0</v>
      </c>
      <c r="I97" s="127">
        <f>додаток_3!E106</f>
        <v>0</v>
      </c>
      <c r="J97" s="127"/>
      <c r="K97" s="128"/>
    </row>
    <row r="98" spans="2:13" ht="15" thickBot="1" x14ac:dyDescent="0.25">
      <c r="B98" s="129" t="s">
        <v>145</v>
      </c>
      <c r="C98" s="130" t="s">
        <v>145</v>
      </c>
      <c r="D98" s="130" t="s">
        <v>145</v>
      </c>
      <c r="E98" s="131" t="s">
        <v>146</v>
      </c>
      <c r="F98" s="132" t="s">
        <v>145</v>
      </c>
      <c r="G98" s="132" t="s">
        <v>145</v>
      </c>
      <c r="H98" s="133">
        <f>H58+H15</f>
        <v>1819836</v>
      </c>
      <c r="I98" s="134">
        <f>I58+I15</f>
        <v>734000</v>
      </c>
      <c r="J98" s="134">
        <f>J58+J15</f>
        <v>1085836</v>
      </c>
      <c r="K98" s="135">
        <f>K58+K15</f>
        <v>1085836</v>
      </c>
      <c r="M98" s="65"/>
    </row>
    <row r="99" spans="2:13" ht="13.5" x14ac:dyDescent="0.25">
      <c r="D99" s="136"/>
      <c r="E99" s="137"/>
      <c r="F99" s="138"/>
      <c r="G99" s="138"/>
      <c r="H99" s="139"/>
      <c r="I99" s="140"/>
      <c r="J99" s="140"/>
      <c r="K99" s="141"/>
    </row>
    <row r="100" spans="2:13" ht="13.5" x14ac:dyDescent="0.25">
      <c r="D100" s="136"/>
      <c r="E100" s="137"/>
      <c r="F100" s="138"/>
      <c r="G100" s="138"/>
      <c r="H100" s="142"/>
      <c r="I100" s="142"/>
      <c r="J100" s="142"/>
      <c r="K100" s="142"/>
    </row>
    <row r="101" spans="2:13" s="148" customFormat="1" ht="18.75" x14ac:dyDescent="0.3">
      <c r="B101" s="29"/>
      <c r="C101" s="143"/>
      <c r="D101" s="143"/>
      <c r="E101" s="143"/>
      <c r="F101" s="144"/>
      <c r="G101" s="145"/>
      <c r="H101" s="146"/>
      <c r="I101" s="147"/>
    </row>
    <row r="102" spans="2:13" ht="18.75" x14ac:dyDescent="0.3">
      <c r="B102" s="29" t="s">
        <v>415</v>
      </c>
      <c r="C102" s="29"/>
      <c r="D102" s="29"/>
      <c r="E102" s="29"/>
      <c r="F102" s="30" t="s">
        <v>404</v>
      </c>
      <c r="G102" s="149"/>
      <c r="H102" s="150"/>
      <c r="I102" s="151"/>
      <c r="J102" s="151"/>
    </row>
    <row r="103" spans="2:13" x14ac:dyDescent="0.2">
      <c r="F103" s="149"/>
      <c r="G103" s="149"/>
      <c r="H103" s="150"/>
    </row>
    <row r="104" spans="2:13" x14ac:dyDescent="0.2">
      <c r="F104" s="149"/>
      <c r="G104" s="149"/>
      <c r="H104" s="152"/>
    </row>
    <row r="110" spans="2:13" s="148" customFormat="1" x14ac:dyDescent="0.2">
      <c r="H110" s="153"/>
    </row>
    <row r="111" spans="2:13" s="148" customFormat="1" x14ac:dyDescent="0.2">
      <c r="H111" s="153"/>
    </row>
    <row r="112" spans="2:13" s="148" customFormat="1" x14ac:dyDescent="0.2">
      <c r="H112" s="153"/>
    </row>
    <row r="113" spans="8:8" s="148" customFormat="1" x14ac:dyDescent="0.2">
      <c r="H113" s="153"/>
    </row>
    <row r="114" spans="8:8" s="148" customFormat="1" x14ac:dyDescent="0.2">
      <c r="H114" s="153"/>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 5</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2024-11-21T14:26:16Z</cp:lastPrinted>
  <dcterms:created xsi:type="dcterms:W3CDTF">2000-06-23T10:38:01Z</dcterms:created>
  <dcterms:modified xsi:type="dcterms:W3CDTF">2024-11-26T09:22:09Z</dcterms:modified>
</cp:coreProperties>
</file>