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enovo\Desktop\Юлі\"/>
    </mc:Choice>
  </mc:AlternateContent>
  <bookViews>
    <workbookView xWindow="0" yWindow="0" windowWidth="20490" windowHeight="7650"/>
  </bookViews>
  <sheets>
    <sheet name="додаток_1" sheetId="17" r:id="rId1"/>
    <sheet name="додаток_2" sheetId="19" r:id="rId2"/>
    <sheet name="додаток_3" sheetId="2" r:id="rId3"/>
    <sheet name="додаток_4" sheetId="20" r:id="rId4"/>
    <sheet name="додаток_5" sheetId="4" r:id="rId5"/>
    <sheet name="додаток_6" sheetId="18" r:id="rId6"/>
    <sheet name="Лист1" sheetId="21" state="hidden" r:id="rId7"/>
  </sheets>
  <definedNames>
    <definedName name="_xlnm.Print_Area" localSheetId="2">додаток_3!$A$1:$P$98</definedName>
  </definedNames>
  <calcPr calcId="162913"/>
</workbook>
</file>

<file path=xl/calcChain.xml><?xml version="1.0" encoding="utf-8"?>
<calcChain xmlns="http://schemas.openxmlformats.org/spreadsheetml/2006/main">
  <c r="K15" i="18" l="1"/>
  <c r="J15" i="18"/>
  <c r="I15" i="18"/>
  <c r="H15" i="18"/>
  <c r="F58" i="2" l="1"/>
  <c r="G58" i="2"/>
  <c r="K59" i="18" l="1"/>
  <c r="O48" i="2" l="1"/>
  <c r="N48" i="2"/>
  <c r="M48" i="2"/>
  <c r="L48" i="2"/>
  <c r="K48" i="2"/>
  <c r="I64" i="4"/>
  <c r="J63" i="2"/>
  <c r="K63" i="2"/>
  <c r="P63" i="2"/>
  <c r="F51" i="2"/>
  <c r="H51" i="2"/>
  <c r="E42" i="20"/>
  <c r="B43" i="20"/>
  <c r="A43" i="20"/>
  <c r="G101" i="17"/>
  <c r="F101" i="17"/>
  <c r="E111" i="17"/>
  <c r="F53" i="2" l="1"/>
  <c r="E57" i="20" l="1"/>
  <c r="O32" i="2" l="1"/>
  <c r="I69" i="4" l="1"/>
  <c r="O65" i="2"/>
  <c r="F28" i="2"/>
  <c r="F17" i="2"/>
  <c r="I55" i="4" l="1"/>
  <c r="K58" i="18" l="1"/>
  <c r="O62" i="2"/>
  <c r="E78" i="20"/>
  <c r="K62" i="2" l="1"/>
  <c r="O61" i="2"/>
  <c r="K68" i="18"/>
  <c r="J68" i="18" s="1"/>
  <c r="H68" i="18" s="1"/>
  <c r="J75" i="2"/>
  <c r="K75" i="2"/>
  <c r="F75" i="2"/>
  <c r="K61" i="18"/>
  <c r="J61" i="18" s="1"/>
  <c r="H61" i="18" s="1"/>
  <c r="K60" i="18"/>
  <c r="J60" i="18" s="1"/>
  <c r="H60" i="18" s="1"/>
  <c r="K54" i="18"/>
  <c r="H38" i="18"/>
  <c r="I68" i="4"/>
  <c r="J62" i="2" l="1"/>
  <c r="J61" i="2" s="1"/>
  <c r="P61" i="2" s="1"/>
  <c r="K61" i="2"/>
  <c r="E65" i="20"/>
  <c r="E88" i="20"/>
  <c r="O67" i="2" l="1"/>
  <c r="L67" i="2"/>
  <c r="F80" i="2"/>
  <c r="F79" i="2"/>
  <c r="F55" i="2"/>
  <c r="F54" i="2"/>
  <c r="F50" i="2"/>
  <c r="J65" i="2"/>
  <c r="P65" i="2" s="1"/>
  <c r="O64" i="2"/>
  <c r="N64" i="2"/>
  <c r="M64" i="2"/>
  <c r="L64" i="2"/>
  <c r="K64" i="2"/>
  <c r="I64" i="2"/>
  <c r="H64" i="2"/>
  <c r="G64" i="2"/>
  <c r="F64" i="2"/>
  <c r="E64" i="2"/>
  <c r="P69" i="2"/>
  <c r="J67" i="2"/>
  <c r="E67" i="2"/>
  <c r="K68" i="2"/>
  <c r="J68" i="2"/>
  <c r="E68" i="2"/>
  <c r="P68" i="2" s="1"/>
  <c r="J64" i="2" l="1"/>
  <c r="P64" i="2" s="1"/>
  <c r="E83" i="2" l="1"/>
  <c r="E84" i="2"/>
  <c r="P84" i="2" s="1"/>
  <c r="E85" i="2"/>
  <c r="J85" i="2"/>
  <c r="E86" i="2"/>
  <c r="P86" i="2" s="1"/>
  <c r="E73" i="2"/>
  <c r="P73" i="2" s="1"/>
  <c r="K73" i="2"/>
  <c r="J73" i="2" s="1"/>
  <c r="E74" i="2"/>
  <c r="P74" i="2" s="1"/>
  <c r="E75" i="2"/>
  <c r="K76" i="2"/>
  <c r="J76" i="2" s="1"/>
  <c r="P76" i="2" s="1"/>
  <c r="E77" i="2"/>
  <c r="P77" i="2" s="1"/>
  <c r="E78" i="2"/>
  <c r="P78" i="2" s="1"/>
  <c r="E79" i="2"/>
  <c r="J79" i="2"/>
  <c r="E80" i="2"/>
  <c r="P80" i="2" s="1"/>
  <c r="E81" i="2"/>
  <c r="P81" i="2" s="1"/>
  <c r="F82" i="2"/>
  <c r="F88" i="2"/>
  <c r="F87" i="2" s="1"/>
  <c r="G88" i="2"/>
  <c r="G87" i="2" s="1"/>
  <c r="H88" i="2"/>
  <c r="H87" i="2" s="1"/>
  <c r="I88" i="2"/>
  <c r="I87" i="2" s="1"/>
  <c r="L88" i="2"/>
  <c r="L87" i="2" s="1"/>
  <c r="M88" i="2"/>
  <c r="M87" i="2" s="1"/>
  <c r="N88" i="2"/>
  <c r="N87" i="2" s="1"/>
  <c r="E89" i="2"/>
  <c r="O89" i="2"/>
  <c r="O88" i="2" s="1"/>
  <c r="O87" i="2" s="1"/>
  <c r="E90" i="2"/>
  <c r="P90" i="2" s="1"/>
  <c r="E91" i="2"/>
  <c r="P91" i="2" s="1"/>
  <c r="P75" i="2" l="1"/>
  <c r="P79" i="2"/>
  <c r="E88" i="2"/>
  <c r="E87" i="2" s="1"/>
  <c r="P85" i="2"/>
  <c r="E82" i="2"/>
  <c r="K89" i="2"/>
  <c r="P83" i="2"/>
  <c r="P82" i="2" s="1"/>
  <c r="J54" i="18"/>
  <c r="H54" i="18" s="1"/>
  <c r="H50" i="18"/>
  <c r="K88" i="2" l="1"/>
  <c r="K87" i="2" s="1"/>
  <c r="J89" i="2"/>
  <c r="J71" i="2"/>
  <c r="E72" i="2"/>
  <c r="P72" i="2" s="1"/>
  <c r="J60" i="2"/>
  <c r="J48" i="2" s="1"/>
  <c r="P60" i="2" l="1"/>
  <c r="P89" i="2"/>
  <c r="P88" i="2" s="1"/>
  <c r="P87" i="2" s="1"/>
  <c r="J88" i="2"/>
  <c r="J87" i="2" s="1"/>
  <c r="E62" i="2"/>
  <c r="B19" i="20"/>
  <c r="A19" i="20"/>
  <c r="B18" i="20"/>
  <c r="A18" i="20"/>
  <c r="E101" i="17"/>
  <c r="E71" i="2" l="1"/>
  <c r="E59" i="2"/>
  <c r="E58" i="2"/>
  <c r="E55" i="2"/>
  <c r="E54" i="2"/>
  <c r="E53" i="2"/>
  <c r="E51" i="2"/>
  <c r="E50" i="2"/>
  <c r="E49" i="2"/>
  <c r="E22" i="2"/>
  <c r="E17" i="2"/>
  <c r="B22" i="20" l="1"/>
  <c r="A22" i="20"/>
  <c r="E26" i="20"/>
  <c r="G57" i="2"/>
  <c r="F57" i="2"/>
  <c r="E57" i="2" s="1"/>
  <c r="I76" i="4" l="1"/>
  <c r="H57" i="2" l="1"/>
  <c r="H48" i="2" s="1"/>
  <c r="H74" i="18" l="1"/>
  <c r="J21" i="18" l="1"/>
  <c r="H21" i="18" s="1"/>
  <c r="E36" i="20" l="1"/>
  <c r="E114" i="17" s="1"/>
  <c r="G95" i="17"/>
  <c r="G94" i="17" s="1"/>
  <c r="F95" i="17"/>
  <c r="F94" i="17" s="1"/>
  <c r="D97" i="17"/>
  <c r="I56" i="4" l="1"/>
  <c r="N16" i="2" l="1"/>
  <c r="M16" i="2"/>
  <c r="L16" i="2"/>
  <c r="I27" i="2"/>
  <c r="I16" i="2" s="1"/>
  <c r="H27" i="2"/>
  <c r="H16" i="2" s="1"/>
  <c r="G27" i="2"/>
  <c r="G16" i="2" s="1"/>
  <c r="F27" i="2"/>
  <c r="K70" i="2"/>
  <c r="J70" i="2" s="1"/>
  <c r="J55" i="2"/>
  <c r="P71" i="2"/>
  <c r="K63" i="18" l="1"/>
  <c r="J63" i="18" s="1"/>
  <c r="H63" i="18" s="1"/>
  <c r="P70" i="2"/>
  <c r="K69" i="18"/>
  <c r="J69" i="18" s="1"/>
  <c r="E40" i="2"/>
  <c r="I40" i="18" s="1"/>
  <c r="K34" i="2"/>
  <c r="J34" i="2" s="1"/>
  <c r="E29" i="2"/>
  <c r="E25" i="2"/>
  <c r="E19" i="2"/>
  <c r="P19" i="2" l="1"/>
  <c r="I18" i="18"/>
  <c r="H18" i="18" s="1"/>
  <c r="E90" i="17"/>
  <c r="E89" i="17" s="1"/>
  <c r="E95" i="17"/>
  <c r="E75" i="17"/>
  <c r="D75" i="17" s="1"/>
  <c r="F29" i="19" l="1"/>
  <c r="E29" i="19"/>
  <c r="G22" i="19"/>
  <c r="G29" i="19" s="1"/>
  <c r="J49" i="18" l="1"/>
  <c r="F52" i="2"/>
  <c r="F48" i="2" s="1"/>
  <c r="G52" i="2"/>
  <c r="G48" i="2" s="1"/>
  <c r="I22" i="18"/>
  <c r="E52" i="2" l="1"/>
  <c r="E48" i="2" s="1"/>
  <c r="B30" i="20"/>
  <c r="A30" i="20"/>
  <c r="E37" i="2"/>
  <c r="E26" i="2"/>
  <c r="E23" i="2"/>
  <c r="F110" i="17"/>
  <c r="D115" i="17"/>
  <c r="E45" i="20" s="1"/>
  <c r="E39" i="2" l="1"/>
  <c r="F93" i="17" l="1"/>
  <c r="D93" i="17" s="1"/>
  <c r="G89" i="17"/>
  <c r="F89" i="17" l="1"/>
  <c r="J59" i="18"/>
  <c r="J58" i="18"/>
  <c r="H58" i="18" s="1"/>
  <c r="H59" i="18"/>
  <c r="H57" i="18"/>
  <c r="H56" i="18"/>
  <c r="F46" i="2"/>
  <c r="D102" i="17"/>
  <c r="B25" i="20"/>
  <c r="A25" i="20"/>
  <c r="E38" i="2" l="1"/>
  <c r="P23" i="2"/>
  <c r="D111" i="17"/>
  <c r="B20" i="20"/>
  <c r="A20" i="20"/>
  <c r="D96" i="17" l="1"/>
  <c r="D95" i="17" s="1"/>
  <c r="H46" i="18"/>
  <c r="F28" i="19"/>
  <c r="F27" i="19"/>
  <c r="O46" i="2" l="1"/>
  <c r="E28" i="2"/>
  <c r="D113" i="17"/>
  <c r="E41" i="2"/>
  <c r="I41" i="18" s="1"/>
  <c r="B24" i="20"/>
  <c r="A24" i="20"/>
  <c r="D112" i="17"/>
  <c r="E24" i="20" s="1"/>
  <c r="H69" i="18"/>
  <c r="N47" i="2"/>
  <c r="M47" i="2"/>
  <c r="E35" i="2"/>
  <c r="E33" i="2"/>
  <c r="E31" i="2"/>
  <c r="I30" i="18" s="1"/>
  <c r="E30" i="2"/>
  <c r="I29" i="18" s="1"/>
  <c r="H29" i="18" s="1"/>
  <c r="G110" i="17"/>
  <c r="D92" i="17"/>
  <c r="E16" i="17"/>
  <c r="D16" i="17" s="1"/>
  <c r="D21" i="17"/>
  <c r="P55" i="2"/>
  <c r="G26" i="19"/>
  <c r="F26" i="19"/>
  <c r="F25" i="19" s="1"/>
  <c r="F30" i="19" s="1"/>
  <c r="E26" i="19"/>
  <c r="E25" i="19" s="1"/>
  <c r="E30" i="19" s="1"/>
  <c r="G19" i="19"/>
  <c r="G18" i="19" s="1"/>
  <c r="G23" i="19" s="1"/>
  <c r="F19" i="19"/>
  <c r="F18" i="19" s="1"/>
  <c r="F23" i="19" s="1"/>
  <c r="E19" i="19"/>
  <c r="E18" i="19" s="1"/>
  <c r="E23" i="19" s="1"/>
  <c r="G25" i="19"/>
  <c r="G30" i="19" s="1"/>
  <c r="D28" i="19"/>
  <c r="D27" i="19"/>
  <c r="D4" i="20"/>
  <c r="D3" i="20"/>
  <c r="D2" i="20"/>
  <c r="P37" i="2"/>
  <c r="P38" i="2"/>
  <c r="P39" i="2"/>
  <c r="D2" i="19"/>
  <c r="I73" i="4"/>
  <c r="P59" i="2"/>
  <c r="I31" i="4"/>
  <c r="L47" i="2"/>
  <c r="E37" i="17"/>
  <c r="D37" i="17" s="1"/>
  <c r="D39" i="17"/>
  <c r="I67" i="18"/>
  <c r="I18" i="4"/>
  <c r="H37" i="18"/>
  <c r="H39" i="18"/>
  <c r="H51" i="18"/>
  <c r="H47" i="18"/>
  <c r="H49" i="18"/>
  <c r="K36" i="2"/>
  <c r="J36" i="2" s="1"/>
  <c r="E33" i="17"/>
  <c r="E64" i="17"/>
  <c r="E62" i="17" s="1"/>
  <c r="D68" i="17"/>
  <c r="D65" i="17"/>
  <c r="D63" i="17"/>
  <c r="D50" i="17"/>
  <c r="D109" i="17"/>
  <c r="D107" i="17" s="1"/>
  <c r="E107" i="17" s="1"/>
  <c r="D117" i="17"/>
  <c r="F2" i="4"/>
  <c r="J48" i="18"/>
  <c r="J45" i="18"/>
  <c r="H45" i="18" s="1"/>
  <c r="D38" i="17"/>
  <c r="K22" i="2"/>
  <c r="K4" i="2"/>
  <c r="D3" i="19"/>
  <c r="D4" i="19"/>
  <c r="N15" i="2"/>
  <c r="M15" i="2"/>
  <c r="L15" i="2"/>
  <c r="I15" i="2"/>
  <c r="H15" i="2"/>
  <c r="G15" i="2"/>
  <c r="I40" i="4"/>
  <c r="I17" i="4" s="1"/>
  <c r="I15" i="4" s="1"/>
  <c r="P40" i="2"/>
  <c r="P52" i="2"/>
  <c r="K2" i="2"/>
  <c r="E81" i="20"/>
  <c r="E80" i="20" s="1"/>
  <c r="H4" i="18"/>
  <c r="H2" i="18"/>
  <c r="I34" i="18"/>
  <c r="P41" i="2"/>
  <c r="I66" i="18"/>
  <c r="H66" i="18" s="1"/>
  <c r="K43" i="2"/>
  <c r="J43" i="2" s="1"/>
  <c r="P43" i="2" s="1"/>
  <c r="E77" i="20"/>
  <c r="F100" i="17"/>
  <c r="F99" i="17" s="1"/>
  <c r="E44" i="20"/>
  <c r="E49" i="20" s="1"/>
  <c r="J55" i="18"/>
  <c r="H55" i="18" s="1"/>
  <c r="I75" i="18"/>
  <c r="H75" i="18" s="1"/>
  <c r="H71" i="18"/>
  <c r="H25" i="18"/>
  <c r="F86" i="17"/>
  <c r="F85" i="17" s="1"/>
  <c r="E20" i="20"/>
  <c r="A17" i="20"/>
  <c r="B17" i="20"/>
  <c r="D69" i="17"/>
  <c r="F62" i="17"/>
  <c r="E28" i="17"/>
  <c r="D28" i="17" s="1"/>
  <c r="D104" i="17"/>
  <c r="E18" i="20" s="1"/>
  <c r="D91" i="17"/>
  <c r="D76" i="17"/>
  <c r="E25" i="17"/>
  <c r="D26" i="17"/>
  <c r="D18" i="17"/>
  <c r="D19" i="17"/>
  <c r="D20" i="17"/>
  <c r="E22" i="17"/>
  <c r="D22" i="17" s="1"/>
  <c r="D23" i="17"/>
  <c r="F25" i="17"/>
  <c r="G25" i="17"/>
  <c r="D27" i="17"/>
  <c r="D25" i="17" s="1"/>
  <c r="D29" i="17"/>
  <c r="E30" i="17"/>
  <c r="F30" i="17"/>
  <c r="G30" i="17"/>
  <c r="D31" i="17"/>
  <c r="D30" i="17" s="1"/>
  <c r="F33" i="17"/>
  <c r="G33" i="17"/>
  <c r="D34" i="17"/>
  <c r="E35" i="17"/>
  <c r="F35" i="17"/>
  <c r="G35" i="17"/>
  <c r="D36" i="17"/>
  <c r="D35" i="17" s="1"/>
  <c r="E41" i="17"/>
  <c r="F41" i="17"/>
  <c r="G41" i="17"/>
  <c r="D42" i="17"/>
  <c r="D43" i="17"/>
  <c r="D44" i="17"/>
  <c r="D45" i="17"/>
  <c r="D46" i="17"/>
  <c r="D47" i="17"/>
  <c r="D48" i="17"/>
  <c r="D49" i="17"/>
  <c r="D51" i="17"/>
  <c r="E52" i="17"/>
  <c r="D52" i="17" s="1"/>
  <c r="D53" i="17"/>
  <c r="E54" i="17"/>
  <c r="F54" i="17"/>
  <c r="G54" i="17"/>
  <c r="D55" i="17"/>
  <c r="D56" i="17"/>
  <c r="D57" i="17"/>
  <c r="E59" i="17"/>
  <c r="E58" i="17" s="1"/>
  <c r="F59" i="17"/>
  <c r="F58" i="17" s="1"/>
  <c r="D60" i="17"/>
  <c r="D66" i="17"/>
  <c r="D67" i="17"/>
  <c r="E71" i="17"/>
  <c r="D72" i="17"/>
  <c r="D73" i="17"/>
  <c r="D74" i="17"/>
  <c r="E77" i="17"/>
  <c r="D77" i="17" s="1"/>
  <c r="D78" i="17"/>
  <c r="D79" i="17"/>
  <c r="E81" i="17"/>
  <c r="E80" i="17" s="1"/>
  <c r="F81" i="17"/>
  <c r="F80" i="17" s="1"/>
  <c r="D82" i="17"/>
  <c r="D83" i="17"/>
  <c r="D84" i="17"/>
  <c r="E86" i="17"/>
  <c r="E85" i="17" s="1"/>
  <c r="G86" i="17"/>
  <c r="G85" i="17" s="1"/>
  <c r="G61" i="17" s="1"/>
  <c r="F88" i="17"/>
  <c r="G88" i="17"/>
  <c r="D103" i="17"/>
  <c r="D105" i="17"/>
  <c r="E19" i="20" s="1"/>
  <c r="D106" i="17"/>
  <c r="D108" i="17"/>
  <c r="P29" i="2"/>
  <c r="I28" i="18"/>
  <c r="H28" i="18" s="1"/>
  <c r="P67" i="2"/>
  <c r="P62" i="2"/>
  <c r="D21" i="19"/>
  <c r="E29" i="18"/>
  <c r="E56" i="2"/>
  <c r="I36" i="18"/>
  <c r="H36" i="18" s="1"/>
  <c r="C65" i="20"/>
  <c r="C88" i="20" s="1"/>
  <c r="I57" i="2"/>
  <c r="I48" i="2" s="1"/>
  <c r="I73" i="18"/>
  <c r="H73" i="18" s="1"/>
  <c r="E21" i="2"/>
  <c r="P21" i="2" s="1"/>
  <c r="I83" i="4"/>
  <c r="I82" i="4" s="1"/>
  <c r="J33" i="18"/>
  <c r="H33" i="18" s="1"/>
  <c r="E19" i="18"/>
  <c r="J42" i="2"/>
  <c r="I26" i="18"/>
  <c r="H26" i="18" s="1"/>
  <c r="J44" i="2"/>
  <c r="P44" i="2" s="1"/>
  <c r="P25" i="2"/>
  <c r="H24" i="18"/>
  <c r="E20" i="2"/>
  <c r="I19" i="18" s="1"/>
  <c r="H19" i="18" s="1"/>
  <c r="H3" i="18"/>
  <c r="E26" i="18"/>
  <c r="F3" i="4"/>
  <c r="F4" i="4"/>
  <c r="K3" i="2"/>
  <c r="E18" i="2"/>
  <c r="H52" i="18"/>
  <c r="E62" i="20"/>
  <c r="D17" i="17"/>
  <c r="D87" i="17"/>
  <c r="E24" i="2"/>
  <c r="D20" i="19"/>
  <c r="P26" i="2"/>
  <c r="J16" i="18"/>
  <c r="H70" i="18"/>
  <c r="D116" i="17"/>
  <c r="E25" i="20" s="1"/>
  <c r="D29" i="19"/>
  <c r="D22" i="19"/>
  <c r="D90" i="17"/>
  <c r="G100" i="17" l="1"/>
  <c r="G99" i="17" s="1"/>
  <c r="O45" i="2"/>
  <c r="E99" i="20"/>
  <c r="P33" i="2"/>
  <c r="K46" i="2"/>
  <c r="J46" i="2" s="1"/>
  <c r="K43" i="18" s="1"/>
  <c r="J43" i="18" s="1"/>
  <c r="D101" i="17"/>
  <c r="E16" i="20"/>
  <c r="P36" i="2"/>
  <c r="K35" i="18"/>
  <c r="J35" i="18" s="1"/>
  <c r="H35" i="18" s="1"/>
  <c r="P28" i="2"/>
  <c r="E27" i="2"/>
  <c r="P27" i="2" s="1"/>
  <c r="H22" i="18"/>
  <c r="I23" i="18"/>
  <c r="H23" i="18" s="1"/>
  <c r="K50" i="2"/>
  <c r="H16" i="18"/>
  <c r="J42" i="18"/>
  <c r="H42" i="18" s="1"/>
  <c r="I64" i="18"/>
  <c r="H64" i="18" s="1"/>
  <c r="P18" i="2"/>
  <c r="J22" i="2"/>
  <c r="I72" i="18"/>
  <c r="H72" i="18" s="1"/>
  <c r="H47" i="2"/>
  <c r="H92" i="2" s="1"/>
  <c r="P49" i="2"/>
  <c r="P56" i="2"/>
  <c r="H53" i="18"/>
  <c r="G47" i="2"/>
  <c r="G92" i="2" s="1"/>
  <c r="H62" i="18"/>
  <c r="F47" i="2"/>
  <c r="D85" i="17"/>
  <c r="E21" i="20"/>
  <c r="E88" i="17"/>
  <c r="D88" i="17" s="1"/>
  <c r="D89" i="17"/>
  <c r="I47" i="2"/>
  <c r="I92" i="2" s="1"/>
  <c r="D26" i="19"/>
  <c r="D25" i="19" s="1"/>
  <c r="D30" i="19" s="1"/>
  <c r="D54" i="17"/>
  <c r="I17" i="18"/>
  <c r="D86" i="17"/>
  <c r="D33" i="17"/>
  <c r="E46" i="2"/>
  <c r="I43" i="18" s="1"/>
  <c r="D19" i="19"/>
  <c r="D18" i="19" s="1"/>
  <c r="D23" i="19" s="1"/>
  <c r="D81" i="17"/>
  <c r="E70" i="17"/>
  <c r="D70" i="17" s="1"/>
  <c r="D59" i="17"/>
  <c r="D94" i="17"/>
  <c r="E15" i="17"/>
  <c r="D15" i="17" s="1"/>
  <c r="H67" i="18"/>
  <c r="D41" i="17"/>
  <c r="E24" i="17"/>
  <c r="D24" i="17" s="1"/>
  <c r="E32" i="17"/>
  <c r="D32" i="17" s="1"/>
  <c r="E40" i="17"/>
  <c r="D40" i="17" s="1"/>
  <c r="D71" i="17"/>
  <c r="D80" i="17"/>
  <c r="F61" i="17"/>
  <c r="G98" i="17"/>
  <c r="F14" i="17"/>
  <c r="D58" i="17"/>
  <c r="D62" i="17"/>
  <c r="D64" i="17"/>
  <c r="P54" i="2"/>
  <c r="I54" i="4"/>
  <c r="I85" i="4" s="1"/>
  <c r="E56" i="20"/>
  <c r="P24" i="2"/>
  <c r="P53" i="2"/>
  <c r="P34" i="2"/>
  <c r="I32" i="18"/>
  <c r="H32" i="18" s="1"/>
  <c r="I27" i="18"/>
  <c r="H27" i="18" s="1"/>
  <c r="P20" i="2"/>
  <c r="I20" i="18"/>
  <c r="H20" i="18" s="1"/>
  <c r="H34" i="18"/>
  <c r="P30" i="2"/>
  <c r="K33" i="18"/>
  <c r="P35" i="2"/>
  <c r="H41" i="18"/>
  <c r="H48" i="18"/>
  <c r="P57" i="2"/>
  <c r="P48" i="2" s="1"/>
  <c r="P58" i="2"/>
  <c r="K55" i="18"/>
  <c r="M92" i="2"/>
  <c r="L92" i="2"/>
  <c r="N92" i="2"/>
  <c r="H40" i="18"/>
  <c r="P42" i="2"/>
  <c r="H30" i="18"/>
  <c r="P31" i="2"/>
  <c r="K45" i="2"/>
  <c r="G118" i="17" l="1"/>
  <c r="E48" i="20"/>
  <c r="E47" i="20" s="1"/>
  <c r="H43" i="18"/>
  <c r="E98" i="20"/>
  <c r="E97" i="20" s="1"/>
  <c r="F45" i="2"/>
  <c r="J50" i="2"/>
  <c r="P22" i="2"/>
  <c r="D114" i="17"/>
  <c r="E110" i="17"/>
  <c r="E100" i="17" s="1"/>
  <c r="E99" i="17" s="1"/>
  <c r="D99" i="17" s="1"/>
  <c r="H17" i="18"/>
  <c r="P17" i="2"/>
  <c r="F98" i="17"/>
  <c r="F118" i="17" s="1"/>
  <c r="E61" i="17"/>
  <c r="D61" i="17" s="1"/>
  <c r="O47" i="2"/>
  <c r="P46" i="2"/>
  <c r="I44" i="18"/>
  <c r="K51" i="2"/>
  <c r="E14" i="17"/>
  <c r="E47" i="2"/>
  <c r="K76" i="18"/>
  <c r="J45" i="2"/>
  <c r="J51" i="2" l="1"/>
  <c r="F16" i="2"/>
  <c r="F15" i="2" s="1"/>
  <c r="F92" i="2" s="1"/>
  <c r="E45" i="2"/>
  <c r="P50" i="2"/>
  <c r="I78" i="18"/>
  <c r="F49" i="20"/>
  <c r="D110" i="17"/>
  <c r="D100" i="17"/>
  <c r="I14" i="4"/>
  <c r="E98" i="17"/>
  <c r="E118" i="17" s="1"/>
  <c r="D14" i="17"/>
  <c r="D98" i="17" s="1"/>
  <c r="D118" i="17" s="1"/>
  <c r="P45" i="2" l="1"/>
  <c r="E16" i="2"/>
  <c r="E15" i="2" s="1"/>
  <c r="E92" i="2" s="1"/>
  <c r="K32" i="2"/>
  <c r="O16" i="2"/>
  <c r="O15" i="2" s="1"/>
  <c r="O92" i="2" s="1"/>
  <c r="P51" i="2"/>
  <c r="K47" i="2"/>
  <c r="J32" i="2" l="1"/>
  <c r="K16" i="2"/>
  <c r="K15" i="2" s="1"/>
  <c r="K92" i="2" s="1"/>
  <c r="K65" i="18"/>
  <c r="K44" i="18" s="1"/>
  <c r="P32" i="2" l="1"/>
  <c r="K31" i="18"/>
  <c r="J16" i="2"/>
  <c r="J15" i="2" s="1"/>
  <c r="J47" i="2"/>
  <c r="J65" i="18"/>
  <c r="P16" i="2" l="1"/>
  <c r="P15" i="2" s="1"/>
  <c r="J92" i="2"/>
  <c r="J31" i="18"/>
  <c r="K78" i="18"/>
  <c r="P47" i="2"/>
  <c r="J44" i="18"/>
  <c r="H65" i="18"/>
  <c r="H44" i="18" s="1"/>
  <c r="P92" i="2" l="1"/>
  <c r="P96" i="2" s="1"/>
  <c r="H31" i="18"/>
  <c r="H78" i="18" s="1"/>
  <c r="J78" i="18"/>
</calcChain>
</file>

<file path=xl/sharedStrings.xml><?xml version="1.0" encoding="utf-8"?>
<sst xmlns="http://schemas.openxmlformats.org/spreadsheetml/2006/main" count="989" uniqueCount="542">
  <si>
    <t>РАЗОМ</t>
  </si>
  <si>
    <t>Додаток № 2</t>
  </si>
  <si>
    <t>Додаток № 1</t>
  </si>
  <si>
    <t>КОД</t>
  </si>
  <si>
    <t>Загальний  фонд</t>
  </si>
  <si>
    <t>Спеціальний фонд</t>
  </si>
  <si>
    <t>Податкові надходження</t>
  </si>
  <si>
    <t>Податок на прибуток підприємств</t>
  </si>
  <si>
    <t>Неподаткові надходження</t>
  </si>
  <si>
    <t>Державне мито</t>
  </si>
  <si>
    <t>Адміністративні штрафи та інші санкції</t>
  </si>
  <si>
    <t>Власні надходження бюджетних установ</t>
  </si>
  <si>
    <t>грн.</t>
  </si>
  <si>
    <t>Інші надходження</t>
  </si>
  <si>
    <t>Офіційні трансферти</t>
  </si>
  <si>
    <t>Загальний фонд</t>
  </si>
  <si>
    <t>з них</t>
  </si>
  <si>
    <t xml:space="preserve">оплата праці </t>
  </si>
  <si>
    <t>комунальні послуги та енергоносії</t>
  </si>
  <si>
    <t>(грн.)</t>
  </si>
  <si>
    <t>Державне мито, що сплачується за місцем розгляду та оформлення документів, у тому числі за оформлення документів на спадщину і дарування</t>
  </si>
  <si>
    <t>Державне мито, пов"язане з видачею та оформленням закордонних пасортів (посвідок) та паспортів громадян України</t>
  </si>
  <si>
    <t>Земельний податок з юридичних осіб</t>
  </si>
  <si>
    <t>Орендна плата з юридичних осіб</t>
  </si>
  <si>
    <t>Земельний податок з фізичних осіб</t>
  </si>
  <si>
    <t>Орендна плата з фізичних осіб</t>
  </si>
  <si>
    <t>Податки на доходи, податки на прибуток, податки на збільшення ринкової вартості</t>
  </si>
  <si>
    <t>Податок на прибуток підприємств та фінансових установ комунальної власності</t>
  </si>
  <si>
    <t>Єдиний податок</t>
  </si>
  <si>
    <t>Єдиний податок з юридичних осіб</t>
  </si>
  <si>
    <t>Єдиний податок з фізичних осіб</t>
  </si>
  <si>
    <t>Інші податки та збори</t>
  </si>
  <si>
    <t>Надходження від плати за послуги, що надаються бюджетними установами згідно із законодавством</t>
  </si>
  <si>
    <t>Плата за послуги, що надаються бюджетними установами згідно з їх основною діяльністю</t>
  </si>
  <si>
    <t>Кошти від продажу землі і нематеріальних активів</t>
  </si>
  <si>
    <t>Кошти від продажу землі</t>
  </si>
  <si>
    <t>Екологічний податок</t>
  </si>
  <si>
    <t>Доходи від операцій з капіталом</t>
  </si>
  <si>
    <t>Від органів державного управління</t>
  </si>
  <si>
    <t>Код</t>
  </si>
  <si>
    <t>На кінець періоду</t>
  </si>
  <si>
    <t>Фінансування за активними операціями</t>
  </si>
  <si>
    <t>Податок на майно</t>
  </si>
  <si>
    <t>видатки споживання</t>
  </si>
  <si>
    <t>видатки розвитку</t>
  </si>
  <si>
    <t>Здолбунівська міська рада</t>
  </si>
  <si>
    <t>0111</t>
  </si>
  <si>
    <t>0910</t>
  </si>
  <si>
    <t>1090</t>
  </si>
  <si>
    <t>0620</t>
  </si>
  <si>
    <t>0828</t>
  </si>
  <si>
    <t>0829</t>
  </si>
  <si>
    <t>0810</t>
  </si>
  <si>
    <t>0490</t>
  </si>
  <si>
    <t>0421</t>
  </si>
  <si>
    <t>0133</t>
  </si>
  <si>
    <t>Внутрішні податки на товари та послуги</t>
  </si>
  <si>
    <t>Акцизний податок з реалізації суб'єктами господарювання роздрібної торгівлі підакцизних товарів</t>
  </si>
  <si>
    <t>Транспортний податок з юридичних осіб</t>
  </si>
  <si>
    <t xml:space="preserve"> - КП "Здолбунівське":</t>
  </si>
  <si>
    <t xml:space="preserve"> - КП "Здолбунівводоканал":</t>
  </si>
  <si>
    <t>Кошти, що передаються із загального фонду бюджету до бюджету розвитку (спеціального фонду)</t>
  </si>
  <si>
    <t>Рентна плата та плата за використання інших природних ресурсів</t>
  </si>
  <si>
    <t>Плата за надання адміністративних послуг</t>
  </si>
  <si>
    <t>Плата за надання інших адміністративних послуг</t>
  </si>
  <si>
    <t>1070</t>
  </si>
  <si>
    <t>Компенсаційні виплати на пільговий проїзд автомобільним транспортом окремим категоріям громадян</t>
  </si>
  <si>
    <t>1010</t>
  </si>
  <si>
    <t>Проведення заходів із землеустрою</t>
  </si>
  <si>
    <t>Внески до статутного капіталу суб'єктів господарювання</t>
  </si>
  <si>
    <t>0180</t>
  </si>
  <si>
    <t>Акцизний податок з вироблених в Україні підакцизних товарів (продукції)</t>
  </si>
  <si>
    <t>Пальне</t>
  </si>
  <si>
    <t>Акцизний податок з ввезених на митну територію України підакцизних товарів (продукції)</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</si>
  <si>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</si>
  <si>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</si>
  <si>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Надання дошкільної освіти</t>
  </si>
  <si>
    <t>4060</t>
  </si>
  <si>
    <t>6030</t>
  </si>
  <si>
    <t>Організація благоустрою населених пунктів</t>
  </si>
  <si>
    <t>Членські внески до асоціацій органів місцевого самоврядування</t>
  </si>
  <si>
    <t>0456</t>
  </si>
  <si>
    <t>Утримання та розвиток автомобільних доріг та дорожньої інфраструктури за рахунок коштів місцевого бюджету</t>
  </si>
  <si>
    <t>Розроблення схем планування та забудови територій (містобудівної документації)</t>
  </si>
  <si>
    <t>0443</t>
  </si>
  <si>
    <t>Інша діяльність у сфері державного управління</t>
  </si>
  <si>
    <t>0540</t>
  </si>
  <si>
    <t>Природоохоронні заходи за рахунок цільових фондів</t>
  </si>
  <si>
    <t>5041</t>
  </si>
  <si>
    <t>Утримання та фінансова підтримка спортивних споруд</t>
  </si>
  <si>
    <t>0110150</t>
  </si>
  <si>
    <t>0110180</t>
  </si>
  <si>
    <t>0113033</t>
  </si>
  <si>
    <t>0116030</t>
  </si>
  <si>
    <t>0117130</t>
  </si>
  <si>
    <t>0117350</t>
  </si>
  <si>
    <t>0117461</t>
  </si>
  <si>
    <t>0117670</t>
  </si>
  <si>
    <t>0117680</t>
  </si>
  <si>
    <t>0118340</t>
  </si>
  <si>
    <t>Інші заходи, пов'язані з економічною діяльністю</t>
  </si>
  <si>
    <t>0117693</t>
  </si>
  <si>
    <t>3242</t>
  </si>
  <si>
    <t>Інші заходи у сфері соціального захисту і соціального забезпечення</t>
  </si>
  <si>
    <t>4082</t>
  </si>
  <si>
    <t>Інші заходи в галузі культури і мистецтва</t>
  </si>
  <si>
    <t>Субвенція з місцевого бюджету на здійснення природоохоронних заходів</t>
  </si>
  <si>
    <t>Найменування згідно                                             з Класифікацією доходів бюджету</t>
  </si>
  <si>
    <t>Усього</t>
  </si>
  <si>
    <t>усього</t>
  </si>
  <si>
    <t>у тому числі бюджет розвитку</t>
  </si>
  <si>
    <t>Разом доходів</t>
  </si>
  <si>
    <t>Найменування згідно з Класифікацією фінансування бюджету</t>
  </si>
  <si>
    <t>Внутрішнє фінансування</t>
  </si>
  <si>
    <t>Загальне фінансування</t>
  </si>
  <si>
    <t>Усього доходів (без урахування міжбюджетних трансфертів)</t>
  </si>
  <si>
    <t>Фінансування за типом кредитора</t>
  </si>
  <si>
    <t>Фінансування за типом боргового зобов'язання</t>
  </si>
  <si>
    <t>Код Функціональної класифікації видатків та кредитування бюджету</t>
  </si>
  <si>
    <t xml:space="preserve">у тому числі бюджет розвитку </t>
  </si>
  <si>
    <t>Х</t>
  </si>
  <si>
    <t>УСЬОГО:</t>
  </si>
  <si>
    <t>5062</t>
  </si>
  <si>
    <t>Підтримка спорту вищих досягнень та організацій, які здійснюють фізкультурно-спортивну діяльність в регіоні</t>
  </si>
  <si>
    <t>0113242</t>
  </si>
  <si>
    <t>0114082</t>
  </si>
  <si>
    <t>0119740</t>
  </si>
  <si>
    <t>(код бюджету)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</si>
  <si>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</si>
  <si>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</si>
  <si>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Найменування головного розпорядника коштів місцевого бюджету/відповідального виконавця, найменування бюджетної програми згідно з Типовою програмною класифікацією видатків та кредитування місцевого бюджету</t>
  </si>
  <si>
    <t>УСЬОГО</t>
  </si>
  <si>
    <t>(код  бюджету)</t>
  </si>
  <si>
    <t>(код бюжету)</t>
  </si>
  <si>
    <t>Код Програмної класифікації видатків та кредиту-вання  місцевого бюджету</t>
  </si>
  <si>
    <t>Найменування головного розпорядника коштів місцевого бюджету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</si>
  <si>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місцевої / регіональної програми</t>
  </si>
  <si>
    <t>Дата і номер документа, яким затверджено місцеву регіональну програму</t>
  </si>
  <si>
    <t>0116012</t>
  </si>
  <si>
    <t>6012</t>
  </si>
  <si>
    <t>Забезпечення діяльності з виробництва, транспортування, постачання теплової енергії</t>
  </si>
  <si>
    <t xml:space="preserve"> - КП "Здолбунівкомуненергія":</t>
  </si>
  <si>
    <t>Податок на доходи фізичних осіб, що сплачується податковими агентами, із доходів платника податку у вигляді заробітної плати</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</si>
  <si>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 </t>
  </si>
  <si>
    <t>Рентна плата за спеціальне використання лісових ресурсів </t>
  </si>
  <si>
    <t>Туристичний збір </t>
  </si>
  <si>
    <t>Туристичний збір, сплачений юридичними особами </t>
  </si>
  <si>
    <t>Адміністративний збір за проведення державної реєстрації юридичних осіб, фізичних осіб - підприємців та громадських формувань</t>
  </si>
  <si>
    <t>Адміністративний збір за державну реєстрацію речових прав на нерухоме майно та їх обтяжень </t>
  </si>
  <si>
    <t>Інші неподаткові надходження  </t>
  </si>
  <si>
    <t>Інші надходження  </t>
  </si>
  <si>
    <t>Доходи від власності та підприємницької діяльності  </t>
  </si>
  <si>
    <t>Грошові стягнення за шкоду, заподіяну порушенням законодавства про охорону навколишнього природного середовища внаслідок господарської та іншої діяльності </t>
  </si>
  <si>
    <t>0100000</t>
  </si>
  <si>
    <t>0110000</t>
  </si>
  <si>
    <t>0600000</t>
  </si>
  <si>
    <t>0610000</t>
  </si>
  <si>
    <t>Управління з гуманітарних питань Здолбунівської міської ради</t>
  </si>
  <si>
    <t>0611010</t>
  </si>
  <si>
    <t>0921</t>
  </si>
  <si>
    <t>0960</t>
  </si>
  <si>
    <t>0990</t>
  </si>
  <si>
    <t>0614060</t>
  </si>
  <si>
    <t>0614082</t>
  </si>
  <si>
    <t>0615062</t>
  </si>
  <si>
    <t>0614040</t>
  </si>
  <si>
    <t>4040</t>
  </si>
  <si>
    <t>0824</t>
  </si>
  <si>
    <t>Забезпечення діяльності музеїв i виставок</t>
  </si>
  <si>
    <t>0614030</t>
  </si>
  <si>
    <t>4030</t>
  </si>
  <si>
    <t>0731</t>
  </si>
  <si>
    <t xml:space="preserve">Багатопрофільна стаціонарна медична допомога населенню </t>
  </si>
  <si>
    <t>0612010</t>
  </si>
  <si>
    <t>0722</t>
  </si>
  <si>
    <t xml:space="preserve">Стоматологічна допомога населенню </t>
  </si>
  <si>
    <t>0612100</t>
  </si>
  <si>
    <t>0725</t>
  </si>
  <si>
    <t>Первинна медична допомога населенню, що надається центрами первинної медичної (медико-санітарної) допомоги</t>
  </si>
  <si>
    <t>0612111</t>
  </si>
  <si>
    <t>1040</t>
  </si>
  <si>
    <t>Проведення навчально-тренувальних зборів і змагань з олімпійських видів спорту</t>
  </si>
  <si>
    <t>Проведення навчально-тренувальних зборів і змагань з неолімпійських видів спорту</t>
  </si>
  <si>
    <t>Утримання та навчально-тренувальна робота комунальних дитячо-юнацьких спортивних шкіл</t>
  </si>
  <si>
    <t>Фінансова підтримка на утримання місцевих осередків (рад) всеукраїнських організацій фізкультурно-спортивної спрямованості</t>
  </si>
  <si>
    <t>0615011</t>
  </si>
  <si>
    <t>0615012</t>
  </si>
  <si>
    <t>0615031</t>
  </si>
  <si>
    <t>0615053</t>
  </si>
  <si>
    <t>0615041</t>
  </si>
  <si>
    <t>Фінансове управління Здолбунівської міської ради</t>
  </si>
  <si>
    <t>0160</t>
  </si>
  <si>
    <t>Керівництво і управління у відповідній сфері у містах (місті Києві), селищах, селах, обёєднаних територіальних громадах</t>
  </si>
  <si>
    <t>0610160</t>
  </si>
  <si>
    <t>0116013</t>
  </si>
  <si>
    <t>6013</t>
  </si>
  <si>
    <t>Забезпечення діяльності водопровідно-каналізаційного господарства</t>
  </si>
  <si>
    <t>Будівництво пішохідних доріжок в сквері по вул.Лесі Українки в м.Здолбунів, в т.ч.проектно-кошторисна документація</t>
  </si>
  <si>
    <t>Виготовлення проектно-кошторисної документації на реконструкцію скверу по вул.М.Грушевського в м.Здолбунів Рівненського району Рівненської області</t>
  </si>
  <si>
    <t xml:space="preserve">                      РАЗОМ:</t>
  </si>
  <si>
    <t>Інші субвенції з місцевого бюджету</t>
  </si>
  <si>
    <t>І. Трансферти до загального фонду бюджету</t>
  </si>
  <si>
    <t>Бюджет Здовбицької сільської територіальої громади</t>
  </si>
  <si>
    <t>Бюджет Мізоцької селищної територіальної громади</t>
  </si>
  <si>
    <t>Рівненський обласний бюджет</t>
  </si>
  <si>
    <t>загальний фонд</t>
  </si>
  <si>
    <t>0611021</t>
  </si>
  <si>
    <t>Надання загальної освіти закладами загальної середньої освіти</t>
  </si>
  <si>
    <t>0611031</t>
  </si>
  <si>
    <t>0611030</t>
  </si>
  <si>
    <t>0611070</t>
  </si>
  <si>
    <t>0611080</t>
  </si>
  <si>
    <t>0611150</t>
  </si>
  <si>
    <t>0611151</t>
  </si>
  <si>
    <t>0611152</t>
  </si>
  <si>
    <t>Забезпечення діяльності інклюзивно-ресурсних центрів за рахунок коштів місцевого бюджету</t>
  </si>
  <si>
    <t>Забезпечення діяльності інклюзивно-ресурсних центрів за рахунок освітньої субвенції</t>
  </si>
  <si>
    <t>0763</t>
  </si>
  <si>
    <t>Виготовлення проектно-кошторисної документації на "Будівництво пішохідних доріжок в сквері по вул.Лесі Українки в м.Здолбунів Рівненської області"</t>
  </si>
  <si>
    <t>Реконструкція вуличного освітлення по вул.Попова в м.Здолбунів Рівненської області</t>
  </si>
  <si>
    <t>Реконструкція вуличного освітлення по вул.Кармелюка в м.Здолбунів Рівненської області</t>
  </si>
  <si>
    <t>Реконструкція вуличного освітлення по вул.Дружби в м.Здолбунів Рівненської області</t>
  </si>
  <si>
    <t>Реконструкція частини вулиці 2 Лютого (від вул.Паркової до вул.Лесі Українки) в м.Здолбунів Рівненської області</t>
  </si>
  <si>
    <t>Рентна плата за користування надрами для видобування корисних копалин місцевого значення</t>
  </si>
  <si>
    <t>0119770</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</si>
  <si>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</si>
  <si>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0119800</t>
  </si>
  <si>
    <t>Субвенція з місцевого бюджету державному бюджету на виконання програм соціально-економічного розвитку регіонів</t>
  </si>
  <si>
    <t>0113035</t>
  </si>
  <si>
    <t>Компенсаційні виплати на пільговий проїзд окремих категорій громадян залізничним транспортом</t>
  </si>
  <si>
    <t>Державний бюджет</t>
  </si>
  <si>
    <t>0380</t>
  </si>
  <si>
    <t>ІІ. Трансферти до спеціального фонду бюджету</t>
  </si>
  <si>
    <t>Рівненський районний бюджет</t>
  </si>
  <si>
    <t xml:space="preserve">       1. Показники міжбюджетних трансфертів з інших бюджетів</t>
  </si>
  <si>
    <t>Код  Класифікації доходу бюджету/ Код бюджету</t>
  </si>
  <si>
    <t>Найменування трансферту/                                                                                                   Найменування бюджету-надавача міжбюджетного трансферту</t>
  </si>
  <si>
    <t>УСЬОГО за розділами І, ІІ, у тому числі:</t>
  </si>
  <si>
    <t>спеціальний фонд</t>
  </si>
  <si>
    <t xml:space="preserve">       2. Показники міжбюджетних трансфертів іншим бюджетам</t>
  </si>
  <si>
    <t>Код  Програмної класифікації видатків та кредитування місцевого бюджету/           Код бюджету</t>
  </si>
  <si>
    <t>Найменування трансферту/                                                                                                   Найменування бюджету-отримувача міжбюджетного трансферту</t>
  </si>
  <si>
    <t>І. Трансферти із загального фонду бюджету</t>
  </si>
  <si>
    <t>ІІ. Трансферти із спеціального фонду бюджету</t>
  </si>
  <si>
    <t>0611142</t>
  </si>
  <si>
    <t>Інші програми та заходи у сфері освіти</t>
  </si>
  <si>
    <t>Інші субвенції з місцевого  бюджету</t>
  </si>
  <si>
    <t>Код Типової програмної класифі-кації видатків та кредиту-вання місцевого бюджету</t>
  </si>
  <si>
    <t>На початок періоду</t>
  </si>
  <si>
    <t>Зміни обсягів готівкових коштів</t>
  </si>
  <si>
    <t>0119730</t>
  </si>
  <si>
    <t>Субвенція з місцевого бюджету на фінансове забезпечення будівництва, реконструкції, ремонту і утримання автомобільних доріг загального користування місцевого значення, вулиць і доріг комунальної власності у населених пунктах</t>
  </si>
  <si>
    <t>Податок на доходи фізичних осіб з грошового забезпечення, грошових винагород та інших виплат, одержаних військовослужбовцями та особами рядового і начальницького складу, що сплачується податковими агентами</t>
  </si>
  <si>
    <t>Податок на доходи фізичних осіб, що сплачується податковими агентами, із доходів платника податку інших ніж заробітна плата</t>
  </si>
  <si>
    <t>Податок на доходи фізичних осіб, що сплачується фізичними особами за результатами річного декларування</t>
  </si>
  <si>
    <t>Рентна плата за спеціальне використання лісових ресурсів в частині деревини, заготовленої в порядку рубок головного користування </t>
  </si>
  <si>
    <t>Надходження від орендної плати за користування майновим комплексом та іншим майном, що перебуває в комунальній власності</t>
  </si>
  <si>
    <t>Кошти від реалізації скарбів, майна, одержаного державою або територіальною громадою в порядку спадкування чи дарування, безхазяйного майна, знахідок, а також валютних цінностей і грошових коштів , власники яких невідомі</t>
  </si>
  <si>
    <t>Податок та збір на доходи фізичних осіб</t>
  </si>
  <si>
    <t>99000000000</t>
  </si>
  <si>
    <t>Надходження коштів від відшкодування втрат сільськогосподарського і лісогосподарського виробництва</t>
  </si>
  <si>
    <t>Інша субвенція для комунального некомерційного підприємства "Здолбунівська центральна міська лікарня" Здолбунівської міської ради Рівненської області (забезпечення пільгових категорій населення лікарськими засобами)</t>
  </si>
  <si>
    <t>Інша субвенція на утримання комунального некомерційного підприємства "Здолбунівський центр первинної медичної допомоги" Здолбунівської міської ради Рівненської області</t>
  </si>
  <si>
    <t>Інша субвенція на утримання Здолбунівського інклюзивно-ресурсного центру Здолбунівської міської ради</t>
  </si>
  <si>
    <t>Інша субвенція на відшкодування вартості навчання дітей які зареєстровані у Здовбицькій сільській територіальній громаді у Здолбунівській музичній школі</t>
  </si>
  <si>
    <t>Найменування інвестиційного проекту</t>
  </si>
  <si>
    <t>Загальний період реалізації проекту (рік початку і завершення)</t>
  </si>
  <si>
    <t>Загальна вартість проекту, гривень</t>
  </si>
  <si>
    <t>Обсяг капітальних вкладень місцевого бюджету всього, гривень</t>
  </si>
  <si>
    <t>Будівництво інженерних мереж в масиві забудови для учасників АТО в м.Здолбунів Рівненської області (електропостачання) (в т.ч. коригування проектно-кошторисної документації)</t>
  </si>
  <si>
    <t>Реконструкція мережі вуличного освітлення з застосуванням енергозберігаючих технологій с.Богдашів, вул.Садова, вул.Гранична, вул.Нова, вул.Лагутіна Рівненський район</t>
  </si>
  <si>
    <t>Реконструкція мережі вуличного освітлення з застосуванням енергозберігаючих технологій с.Глинськ, вул. Садова, вул.Заольшина, вул.Садки, вул.Зелена, вул.Сонячна Рівненський район</t>
  </si>
  <si>
    <t>Будівництво системи електропостачання та відновлення свердловини № 15 в с.Загороща Рівненського району Рівненської області</t>
  </si>
  <si>
    <t>Розроблення проекту реконструкції самоплинного колектора від кільця по вул.Шевченко до КНС по вул.Нова методом проколу</t>
  </si>
  <si>
    <t>Розробка проекту будівництва каналізаційної мережі по вул.Тиха</t>
  </si>
  <si>
    <t>Інші субвенції з місцевого бюджету (на капітальний ремонт даху будівлі дошкільного закладу "Грайлик" Здолбунівської міської ради Рівненської області по вул.Садова, 39 м.Здолбунів, Рівненської області, в т.ч. коригування проектно-кошторисної документації)</t>
  </si>
  <si>
    <t>0640</t>
  </si>
  <si>
    <t>0118110</t>
  </si>
  <si>
    <t>Заходи із запобігання та ліквідації надзвичайних ситуацій та наслідків стихійного лиха</t>
  </si>
  <si>
    <t>0320</t>
  </si>
  <si>
    <t>0118240</t>
  </si>
  <si>
    <t>Заходи та роботи з територіальної оборони</t>
  </si>
  <si>
    <t>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</si>
  <si>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0118220</t>
  </si>
  <si>
    <t>Заходи та роботи з мобілізаційної підготовки місцевого значення</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</si>
  <si>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</si>
  <si>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0113160</t>
  </si>
  <si>
    <t>Субвенція на реконструкцію напірного каналізаційного колектра від КНС по вул.Нова до камери переключення в м.Здолбунів Рівненської області</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</si>
  <si>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</si>
  <si>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</si>
  <si>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0113104</t>
  </si>
  <si>
    <t>3104</t>
  </si>
  <si>
    <t>6017</t>
  </si>
  <si>
    <t>0116017</t>
  </si>
  <si>
    <t>Інша діяльність, пов'язана з експлуатацією об'єктів житлово-комунального господарства</t>
  </si>
  <si>
    <t>Субвенції з місцевих бюджетів іншим місцевим бюджетам</t>
  </si>
  <si>
    <t>Субвенції з державного бюджету місцевим бюджетам</t>
  </si>
  <si>
    <t>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t>
  </si>
  <si>
    <t>41057700</t>
  </si>
  <si>
    <t>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t>
  </si>
  <si>
    <t>Інші дотації з місцевого бюджету</t>
  </si>
  <si>
    <t>Дотації з місцевих бюджетів іншим місцевим бюджетам</t>
  </si>
  <si>
    <t>Транспортний податок з фізичних осіб</t>
  </si>
  <si>
    <t>Кошти гарантійного та реєстраційного внесків, що визначені Законом України "Про оренду державного та комунального майна", які підлягають перерахуванню оператором електронного майданчика до відповідного бюджету</t>
  </si>
  <si>
    <t xml:space="preserve">Кошти від відчуження майна, що належить Автономній Республіці Крим та майна, що перебуває в комунальній власності </t>
  </si>
  <si>
    <t>Наджходження від продажу основного капіталу</t>
  </si>
  <si>
    <t>Інша субвенція на  виконання програми "Про Районну комплексну програму соціальної підтримки Захисників та Захисниць України на 2023-2025 роки, для оздоровлення дітей в Республіці Польща, батьки яких загинули або пропали безвісти у російсько-українській війні з 2014 року</t>
  </si>
  <si>
    <t xml:space="preserve">Інша субвенція на утримання дітей, зареєстрованих на території Здовбицької сільської територіальної громади, які зараховані у Новомильський заклад  дошкільної освіти "Барвінок" </t>
  </si>
  <si>
    <t>Інша субвенція для комунального некомерційного підприємства "Здолбунівська стоматологічна поліклініка" Здолбунівської міської ради на безкоштовне зубопротезування пільгових категорій населення жителів Здовбицької сільської територіальної громади</t>
  </si>
  <si>
    <t>Виготовлення проектно-кошторисної документації "Будівництво мережі водопостачання та водовідведення по вулицях: Паркова, Калинова, Чорновола, Набережна, Вишнева, Сонячна, Затишна в м.Здолбунів Рівненської області"</t>
  </si>
  <si>
    <t>Коригування проектно-кошторисної документації(в тому числі експертиза) "Будівництво ліній водопостачання на житловий масив по вул. Мартинівка, Польова, Б.Тена, Івасюка провулках Щепкіна та Комунальному в м.Здолбунів Рівненської області"</t>
  </si>
  <si>
    <t>"Нове будівництво споруди цивільного захисту Здолбунівського ліцею №5 Здолбунівської міської ради Рівненської області на земельній ділянці з кадастровим номером 5622610100:00:009:0176"</t>
  </si>
  <si>
    <t>"Реконструкція будівлі технічного корпусу з добудовою фізкультурно-спортивного залу Здолбунівського ліцею №5 Здолбунівської міської ради Рівненської області за адресою: м.Здолбунів, вул. Міцкевича, 36, Рівненської області"</t>
  </si>
  <si>
    <t>Викононня робіт по об'єкту "Будівництво лінії водопостачання та водовідведення по вулицях: Паркова, Калинова, Чорновола, Набережна, Вишнева, Сонячна, Затишна в м.Здолбунів Рівненської області (І черга будівництва)"</t>
  </si>
  <si>
    <t>Виконання робіт по об'єкту "Реконструкція теплової мережі від котельні по вул.Березнева,40, м.Здолбунів Рівненського району Рівненської області"</t>
  </si>
  <si>
    <t>Субвенція Рівненському районному відділу  СБУ в Рівненській області (з дислокацією у м.Здолбунів) на придбання спеціалізованого службового автомобіля для виконання контррозвідувальної та оперативно-розшукової діяльності</t>
  </si>
  <si>
    <t>Субвенція  ГУНП в Рівненській області на придбання спеціалізованого легкового автомобіля з додатковим обладнанням для поліцейських офіцерів громади</t>
  </si>
  <si>
    <t>Субвенція  ГУНП в Рівненській області Рівненському РУП відділення поліції №6 для облашування "Зеленої кімнати"</t>
  </si>
  <si>
    <t>Фінансування за рахунок зміни залишків коштів бюджетів</t>
  </si>
  <si>
    <t>Додаток № 5</t>
  </si>
  <si>
    <t>Субвенція з місцевого бюджету за рахунок залишку коштів освітньої субвенції, що утворився на початок бюджетного періоду</t>
  </si>
  <si>
    <t>Податок на доходи фізичних осіб у вигляді мінімального податкового зобов'язання, що підлягає сплаті фізичними особами</t>
  </si>
  <si>
    <t>Частина чистого прибутку (доходу) комунальних унітарних підприємств та їх об'єднань, що вилучається до відповідного місцевого бюджету</t>
  </si>
  <si>
    <t>Надходження коштів від Державного фонду дорогоцінних металів і дорогоцінного каміння  </t>
  </si>
  <si>
    <t>0611291</t>
  </si>
  <si>
    <t>0611292</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</si>
  <si>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</si>
  <si>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</si>
  <si>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Рентна плата за користування надрами місцевого значення</t>
  </si>
  <si>
    <t>0613133</t>
  </si>
  <si>
    <t>Інші заходи та заклади молодіжної політики</t>
  </si>
  <si>
    <t>Субвенція Спеціальній школі в смт.Мізоч Рівненської обласної ради для оплати послуг перевізника по маршруту Здолбунів-Мізоч, Мізоч - Здолбунів для щоденного підвозу учнів з особливими освітніми потребами, які проживають на території Здолбунівської міської територіальної громади</t>
  </si>
  <si>
    <t>Інша субвенція на  виконання програми "Програми підвищення ефективності виконання повноважень органами виконавчої влади щодо реалізації державної політики впровадження реформ у Рівненському районі на 2021 - 2025 роки"</t>
  </si>
  <si>
    <t>Додаток № 4</t>
  </si>
  <si>
    <t>Субвенція на зміцнення матеріально-технічної бази управління Державної казначейської службт України у Здолбунівському районі ( в т.ч. придбання персональних комп"ютерів)</t>
  </si>
  <si>
    <t>Додаток № 3</t>
  </si>
  <si>
    <t>Виконання робіт по об'єкту "Будівництво ліній водопостачання на житловий масив по вул. Мартинівка, Польова, Б.Тена, Івасюка провулках Щепкіна та Комунальному в м.Здолбунів Рівненської області" (коригування ПКД)</t>
  </si>
  <si>
    <t>Кошти за шкоду, що заподіяна на земельних ділянках державної та комунальної власності, які не надані у користування та не передані у власність, внаслідок їх самовільного зайняття, використання не за цільовим призначенням, зняття ґрунтового покриву (родючого шару ґрунту) без спеціального дозволу; відшкодування збитків за погіршення якості ґрунтового покриву тощо та за неодержання доходів у зв'язку з тимчасовим невикористанням земельних ділянок</t>
  </si>
  <si>
    <t>Субвенція ГУ ДПС у Рівненській області на придбання конвертів маркованих</t>
  </si>
  <si>
    <t>Виконання робіт по об`єкту: "Реконструкція мережі водопостачання по вул.Зелена в м.Здолбунів Рівненського району, Рівненської області"</t>
  </si>
  <si>
    <t>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</si>
  <si>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0611182</t>
  </si>
  <si>
    <t>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</si>
  <si>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0611241</t>
  </si>
  <si>
    <t>0611242</t>
  </si>
  <si>
    <t>Співфінансування заходів, що реалізуються за рахунок субвенції з державного бюджету місцевим бюджетам на придбання обладнання, створення та модернізацію (проведення реконструкції та капітального ремонту) їдалень (харчоблоків) закладів загальної середньої освіти</t>
  </si>
  <si>
    <t>Виконання заходів щодо придбання обладнання, створення та модернізації (проведення реконструкції та капітального ремонту) їдалень (харчоблоків) закладів загальної середньої освіти за рахунок субвенції з державного бюджету місцевим бюджетам</t>
  </si>
  <si>
    <t>Субвенція з державного бюджету місецвим бюджетам на забезпечення харчуванням учнів початкових класів закладів загальної середньої освіти</t>
  </si>
  <si>
    <t>0113112</t>
  </si>
  <si>
    <t>3112</t>
  </si>
  <si>
    <t>Заходи державної політики з питань дітей та їх соціального захисту</t>
  </si>
  <si>
    <t>Субвенція з місцевого бюджету на здійснення переданих видатків у сфері освіти за рахунок коштів освітньої субвенції</t>
  </si>
  <si>
    <t>Інша субвенція на проведення поточного ремонту в осередку "Захист України"</t>
  </si>
  <si>
    <r>
      <t xml:space="preserve">Субвенція з місцевого бюджету за рахунок залишку коштів освітньої субвенції, що утворився на початок бюджетного періоду </t>
    </r>
    <r>
      <rPr>
        <i/>
        <sz val="12"/>
        <rFont val="Times New Roman"/>
        <family val="1"/>
        <charset val="204"/>
      </rPr>
      <t>(закупівля засобів навчання та комп"ютерного обладнання для оснащення навчальних кабінетів предмета "Захист України" (вибатки розвитку)</t>
    </r>
  </si>
  <si>
    <t>Виконання робіт по об'єкту "Капітальний ремонт з заміною котла котельні за адресою: вул.Заводська, 2б  в м.Здолбунів Рівненської області"</t>
  </si>
  <si>
    <t>Виконання робіт по об'єкту "Реконструкція  теплової мережі від котельні по вул.Фабрична,1/2, м.Здолбунів Рівненського району Рівненської області"</t>
  </si>
  <si>
    <t xml:space="preserve">Реконстукція теплової мережі від котельні по вул.Заводська 2б, в м.Здолбунів Рівненського району Рівненської області </t>
  </si>
  <si>
    <t>Здійснення технічного нагляду  по об'єкту "Реконструкція  котельні з встановленням когенераційної установки (КГУ) за адресою: вул.Заводська,2б, м.Здолбунів Рівненської області"</t>
  </si>
  <si>
    <t>Здійснення авторського нагляду  по об'єкту "Реконструкція  котельні з встановленням когенераційної установки (КГУ) за адресою: вул.Заводська,2б, м.Здолбунів Рівненської області"</t>
  </si>
  <si>
    <t>Здійснення технічного нагляду по об'єкту "Реконструкція  котельні з встановленням когенераційної установки (КГУ) за адресою: вул.Фабрична,1/2, м.Здолбунів Рівненської області"</t>
  </si>
  <si>
    <t>Здійснення авторського нагляду по об'єкту "Реконструкція  котельні з встановленням когенераційної установки (КГУ) за адресою: вул.Фабрична,1/2, м.Здолбунів Рівненської області"</t>
  </si>
  <si>
    <t>Додаток № 6</t>
  </si>
  <si>
    <t xml:space="preserve">Реконструкція теплової мережі від котельні по вул.Шкільна, 40б, в м.Здолбунів Рівненського району Рівненської області </t>
  </si>
  <si>
    <t>ДОХОДИ</t>
  </si>
  <si>
    <t>бюджету Здолбунівської міської територіальної громади на 2025 рік</t>
  </si>
  <si>
    <t>ФІНАНСУВАННЯ</t>
  </si>
  <si>
    <t>РОЗПОДІЛ ВИДАТКІВ</t>
  </si>
  <si>
    <t>МІЖБЮДЖЕТНІ ТРАНСФЕРТИ</t>
  </si>
  <si>
    <t>Обсяги капітальних вкладень бюджету у розрізі інвестиційних проектів</t>
  </si>
  <si>
    <t>у 2025 році</t>
  </si>
  <si>
    <t>Розподіл витрат бюджету Здолбунівської територіальної громади</t>
  </si>
  <si>
    <t>на реалізацію місцевих / регіональних програм у 2025 році</t>
  </si>
  <si>
    <t>Рентна плата за користування надрами загальнодержавного значення</t>
  </si>
  <si>
    <t>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213.1.14 пункту 213.1статті 213 Податкового кодексу України Податкового кодексу України</t>
  </si>
  <si>
    <t>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t>
  </si>
  <si>
    <t>Рентна плата за користування надрами для видобування інших корисних копалин загальнодержавного значення</t>
  </si>
  <si>
    <t>Місцеві податки та збори, що сплачуються (перераховуються) згідно з Податковим кодексом України</t>
  </si>
  <si>
    <t>Податок на нерухоме майно, відмінне від земельної ділянки, сплачений юридичними особами, які є власниками об'єктів житлової нерухомості</t>
  </si>
  <si>
    <t>Податок на нерухоме майно, відмінне від земельної ділянки, сплачений фізичними особами, які є власниками об'єктів житлової нерухомості</t>
  </si>
  <si>
    <t>Податок на нерухоме майно, відмінне від земельної ділянки, сплачений фізичними особами, які є власниками об'єктів нежитлової нерухомості</t>
  </si>
  <si>
    <t>Податок на нерухоме майно, відмінне від земельної ділянки, сплачений юридичними особами, які є власниками об'єктів нежитлової нерухомості</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</si>
  <si>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t>
  </si>
  <si>
    <t>Екологічеий податок, який справляється за викиди в атмосферне повітря забруднюючих речовин стаціонарними джерелами забруднення (за винятком викидів в атмосферне повітря двооксиду вуглецю)</t>
  </si>
  <si>
    <t>Штрафні санкції, що застосовуються відповідно до Закону України "Про державне регулювання виробництва і обігу спирту етилового, коньячного і плодового, алкогольних напоїв, тютюнових виробів, рідин, що використовуються в електронних сигаретах, та пального"</t>
  </si>
  <si>
    <t>Адміністративні збори та платежі, доходи від некомерційноїгосподарської діяльності</t>
  </si>
  <si>
    <t>Надходження від орендної плати за користування цілісним майновим комплексом та іншим державним майном</t>
  </si>
  <si>
    <t>Кошти від реалізації безхазяйного майна, знахідок, спадкового майна, майна, одержаного територіальною громадою в порядку спадкування чи дарування, а також валютні цінності і грошові кошти, власники яких невідомі</t>
  </si>
  <si>
    <t>Кошти від продажу земельних ділянок несільськогосподарського призначення, що перебувають у державній або комунальній власності, та земельних ділянок, які знаходяться на території Автономної Республіки Крим</t>
  </si>
  <si>
    <t>Обсяг капітальних вкладень місцевого бджету у 2025 році, гривень</t>
  </si>
  <si>
    <t>Очікуваний рівень готовності проекту на кінець 2025 року, %</t>
  </si>
  <si>
    <t>0113032</t>
  </si>
  <si>
    <t>Надання пільг окремим категоріям громадян з оплати послуг зв'язку</t>
  </si>
  <si>
    <t>Компенсаційні виплати за пільговий проїзд окремих категорій громадян на залізничному транспорті</t>
  </si>
  <si>
    <t>0116091</t>
  </si>
  <si>
    <t>6091</t>
  </si>
  <si>
    <t>Будівництво-1 об'єктів житлово-комунального господарства</t>
  </si>
  <si>
    <t>Надання загальної середньої освіти закладами загальної середньої освіти за рахунок освітньої субвенції</t>
  </si>
  <si>
    <t>Надання позашкільної освіти закладами позашкільної освіти, заходи із позашкільної роботи з дітьми</t>
  </si>
  <si>
    <t>0611403</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</si>
  <si>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</si>
  <si>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0615010</t>
  </si>
  <si>
    <t>5010</t>
  </si>
  <si>
    <t>Фінансова підтримка на утримання місцевих осередків (рад) всеукраїнських об'єднань фізкультурно-спортивної спрямованості</t>
  </si>
  <si>
    <t>0611300</t>
  </si>
  <si>
    <t>0612170</t>
  </si>
  <si>
    <t>Будівництво-1 закладів охорони здоров'я</t>
  </si>
  <si>
    <t>Резервний фонд місцевого бюджету</t>
  </si>
  <si>
    <t>Реверсна дотація</t>
  </si>
  <si>
    <t>Керівництво і управління у відповідній сфері у містах (місті Києві), селищах, селах, територіальних громадах</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</si>
  <si>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</si>
  <si>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Надання загальної середньої освіти закладами загальної середньої освіти за рахунок коштів місцевого бюджету</t>
  </si>
  <si>
    <t>Надання загальної середньої освіти за рахунок освітньої субвенції</t>
  </si>
  <si>
    <t>Надання спеціальної освіти мистецькими школами</t>
  </si>
  <si>
    <t>Забезпечення діяльності інклюзивно-ресурсних центрів</t>
  </si>
  <si>
    <r>
      <t>Будівництво</t>
    </r>
    <r>
      <rPr>
        <b/>
        <vertAlign val="superscript"/>
        <sz val="8"/>
        <color theme="1"/>
        <rFont val="Times New Roman"/>
        <family val="1"/>
        <charset val="204"/>
      </rPr>
      <t>-1</t>
    </r>
    <r>
      <rPr>
        <sz val="12"/>
        <color theme="1"/>
        <rFont val="Times New Roman"/>
        <family val="1"/>
        <charset val="204"/>
      </rPr>
      <t> освітніх установ та закладів</t>
    </r>
  </si>
  <si>
    <t>0116010</t>
  </si>
  <si>
    <t>6010</t>
  </si>
  <si>
    <t>Утримання та ефективна експлуатація об'єктів житлово-комунального господарства</t>
  </si>
  <si>
    <t>Капітальний ремонт приміщення відділення фізичної реабілітації Здолбунівського територіаального центру соціального обслуговування (надання соціальних послуг) Здолбуніської міської ради за адресою : вул.Мазепи гетьмана, 25 м.Здолбунів, Рівненської області</t>
  </si>
  <si>
    <t>Розробка містобудівної документації</t>
  </si>
  <si>
    <t>Поповнення статутного фонду комунального підприємства</t>
  </si>
  <si>
    <t>«Капітальний ремонт будівлі Здолбунівського закладу дошкільної освіти (ясла-садок) №3 «Ладоньки» Здолбунівської міської ради Рівненської області за адресою: вул. Шкільна, 35 А, м. Здолбунів, Рівненської області (заходи з енергозбереження - утеплення фасаду, утеплення горища)»</t>
  </si>
  <si>
    <t>«Капітальний ремонт будівлі Здолбунівського закладу дошкільної освіти (ясла-садок) №5 «Усмішка» Здолбунівської міської ради Рівненської області за адресою: вул. Шкільна, 42 А, м. Здолбунів, Рівненської області (заходи з енергозбереження - утеплення фасаду, утеплення та ремонт даху)»</t>
  </si>
  <si>
    <t>«Капітальний ремонт будівлі Здолбунівського закладу дошкільної освіти (ясла-садок) №2 «Двіночок» Здолбунівської міської ради Рівненської області за адресою: вул. Д. Галицького, 16, м. Здолбунів, Рівненської області (заходи з енергозбереження - утеплення фасаду, утеплення та ремонт даху, заміна дверей)»</t>
  </si>
  <si>
    <t>«Капітальний ремонт будівлі корпус №1  Здолбунівського ліцею №3 Здолбунівської міської ради Рівненської області за адресою:вул.Кармелюка У.,5 , м. Здолбунів, Рівненської області (заходи з енергозбереження - утеплення фасаду, утеплення та ремонт даху, заміна вікон та дверей)»</t>
  </si>
  <si>
    <t>1300</t>
  </si>
  <si>
    <r>
      <t>Будівництво</t>
    </r>
    <r>
      <rPr>
        <b/>
        <vertAlign val="superscript"/>
        <sz val="10"/>
        <color theme="1"/>
        <rFont val="Times New Roman"/>
        <family val="1"/>
        <charset val="204"/>
      </rPr>
      <t>-1</t>
    </r>
    <r>
      <rPr>
        <b/>
        <sz val="10"/>
        <color theme="1"/>
        <rFont val="Times New Roman"/>
        <family val="1"/>
        <charset val="204"/>
      </rPr>
      <t> освітніх установ та закладів</t>
    </r>
  </si>
  <si>
    <t>2010</t>
  </si>
  <si>
    <t>Придбання системи лапароскопічної, багаторазового використання у комплекті</t>
  </si>
  <si>
    <t>Кошти від продажу прав на земельні ділянки несільськогосподарського призначення, що перебувають у державній або комунальній власності, та прав на земельні ділянки, які знаходяться на території Автономної Республіки Крим</t>
  </si>
  <si>
    <t>Інша субвенція на утримання Здолбунівського територіального центру соціального обслуговуванння (надання соціальних послуг) Здолбунівської міської ради</t>
  </si>
  <si>
    <t>Інша субвенція для Комунального некомерційного підприємтсва "Здолбунівська центральна міська лікарня" Здолбунівської міськоїї ради Рівненсько області (забезпечення пільгових категорій населення лікарськими засобами)</t>
  </si>
  <si>
    <t xml:space="preserve">Рішення міської ради від 20.12.24. № </t>
  </si>
  <si>
    <t xml:space="preserve">Програма щодо реалізації Конвенції про права дитини у Здолбунівській міській територіальній громаді на  2025-2027 роки </t>
  </si>
  <si>
    <t>Програма забезпечення депутатської діяльності депутатів Здолбунівської міської ради на 2025-2027 роки</t>
  </si>
  <si>
    <t>Програма соціального захисту населення Здолбунівської міської територіальної громади та надання пільг окремим категоріям громадян на 2025-2027 роки</t>
  </si>
  <si>
    <t>Програма здійснення відшкодування вартості пільгового проїзду окремих категорій громадян залізничним транспортом на приміському сполученні Здолбунівської міської територіальної громади на 2025-2027 роки</t>
  </si>
  <si>
    <t>Програма розвитку Здолбунівської міської тариторіальної громади та підтримки комунальних підприємств на 2025-2027 роки</t>
  </si>
  <si>
    <t>Програма соціальної підтримки Захисників та Захисниць України на 2025-2027 роки</t>
  </si>
  <si>
    <t>Програма заходів з відзначення державних, професійних свят та ювілейних дат на 2025-2027 роки</t>
  </si>
  <si>
    <t>Програма ефективної роботи та утримання водопровідно-каналізаційного господарства, діяльності з виробництва, транспортування, постачання теплової енергії на 2025-2027 роки</t>
  </si>
  <si>
    <t>Програма утримання та обслуговування об'єктів комунальної власності Здолбунівської міської територіальної громади, які закріпленні за комунальним підприємством"Здолбунівське" на праві господарського відання на 2025-2027 роки</t>
  </si>
  <si>
    <t>Програма розроблення земельної документації Здолбунівської міської територіальної громади на 2025-2027 роки</t>
  </si>
  <si>
    <t>Розроблення містобудівної документації Здолбунівської міської територіальної громади на 2025-2027 роки</t>
  </si>
  <si>
    <t>Програма розвитку дорожнього господарства Здолбунівської міської територіальної громади на 2025-2027 роки</t>
  </si>
  <si>
    <t>Програма розвитку міжнародного та міжрегіонального співробітництва, організації та проведення конкурсів, проєктів розвитку Здолбунівської міської територіальної громади на 2025-2027 роки</t>
  </si>
  <si>
    <t>Програма забезпечення мобілізаційної підготовки та оборонної роботи в Здолбунівській міській територіальній громаді на 2025-2027 роки</t>
  </si>
  <si>
    <t>Програми енергоефективності та енергозбереження  Здолбунівської міської територіальної громади  на 2025-2027 роки</t>
  </si>
  <si>
    <t>Програми "Здорові діти-здорова та успішна нація" Здолбунівської міської територіальнох громади на 2025-2027  роки</t>
  </si>
  <si>
    <t>Програма надання одноразової допомоги дітям-сиротам і дітям, позбавленим батьківського піклування Здолбунівської міської територіальної громади, після досягнення 18-річного віку на 2025-2027 роки</t>
  </si>
  <si>
    <t>Програма фінансової підтримки комунального некомерційного підприєства "Здолбунівська центральна міська лікарня" Здолбунівської міської ради Рівненської області на 2025-2027 роки</t>
  </si>
  <si>
    <t>Програма розвитку Здолбунівської міської тариторіальної громади та підтримки комунальних підприємств на 2025-2027  роки</t>
  </si>
  <si>
    <t>Програма фінансової підтримки комунального некомерційного підприєства "Здолбунівська стоматологічна поліклініка" Здолбунівської міської ради на 2025-2027 роки</t>
  </si>
  <si>
    <t>Програма розвитку Здолбунівської міської територіальної громади та підтримки комунальних підприємств на 2025-2027 роки</t>
  </si>
  <si>
    <t>Програма розвитку фізичної культури та спорту Здолбунівської міської територіальної громади на 2025-2027 роки</t>
  </si>
  <si>
    <t>Програма створення єдиного інформаційного простору освіти Здолбунівської міської територіальної громади на 2025-2027 роки</t>
  </si>
  <si>
    <t>Програма організації та проведення культурно-масових заходів Здолбунівської міської територіальної громади на 2025-2027 роки</t>
  </si>
  <si>
    <t>Програма підтримки та розвитку молоді та молодіжної політики Здолбунівської міської територіальної громади на 2025-2027 роки</t>
  </si>
  <si>
    <t>Програма фінансової підтримки комунального некомерційного підприєства "Здолбунівський центр первинної медичної допомоги" Здолбунівської міської ради Рівненської області на 2025-2027 роки</t>
  </si>
  <si>
    <t xml:space="preserve">Капітальний ремонт анестезіологій та інтенсивної терапії, що розташоване на 1-ому поверсі будівлі хірургічного корпусу Комунального некомерційного підприємства "Здолбунівська центральна міська лікарня" Здолбунівської міської ради Рівненської області за адресою : Рівненська область, Рівненський район, м. Здолбунів, вул. С.Бандери,1  </t>
  </si>
  <si>
    <t xml:space="preserve">Капітальний ремонт неврологічного відділення, що розташоване на 4-ому поверсі будівлі терапевтичного  корпусу Комунального некомерційного підприємства "Здолбунівська центральна міська лікарня" Здолбунівської міської ради Рівненської області за адресою : Рівненська область, Рівненський район, м. Здолбунів, вул. С.Бандери,1  </t>
  </si>
  <si>
    <t xml:space="preserve">Капітальний ремонт будівлі пологового будинку  Комунального некомерційного підприємства "Здолбунівська центральна міська лікарня" Здолбунівської міської ради Рівненської області за адресою : Рівненська область, Рівненський район, м. Здолбунів, вул. С.Бандери,1 (ремонт даху, підсилення фундаментів) </t>
  </si>
  <si>
    <r>
      <t>Будівництво</t>
    </r>
    <r>
      <rPr>
        <b/>
        <vertAlign val="superscript"/>
        <sz val="10"/>
        <color theme="1"/>
        <rFont val="Times New Roman"/>
        <family val="1"/>
        <charset val="204"/>
      </rPr>
      <t>-1</t>
    </r>
    <r>
      <rPr>
        <sz val="10"/>
        <color theme="1"/>
        <rFont val="Times New Roman"/>
        <family val="1"/>
        <charset val="204"/>
      </rPr>
      <t> освітніх установ та закладів</t>
    </r>
  </si>
  <si>
    <t>Програми "Здорові діти-здорова та успішна нація" Здолбунівської міської територіальнох громади на 2025-2027 роки.</t>
  </si>
  <si>
    <t>Рішення міської ради від 20.12.24. № 2498</t>
  </si>
  <si>
    <t>Рішення міської ради від 20.12.24. № 2505</t>
  </si>
  <si>
    <t>Рішення міської ради від 20.12.24. № 2507</t>
  </si>
  <si>
    <t>Рішення міської ради від 20.12.24. № 2509</t>
  </si>
  <si>
    <t>Рішення міської ради від 20.12.24. № 2511</t>
  </si>
  <si>
    <t>Рішення міської ради від 20.12.24. № 2513</t>
  </si>
  <si>
    <t>Рішення міської ради від 20.12.24. № 2512</t>
  </si>
  <si>
    <t>Рішення міської ради від 20.12.24. № 2514</t>
  </si>
  <si>
    <t>Програма забезпечення цивільного захисту населення , пожежної та техногенної безпеки на території Здолбунівської міської територіальної громади на 2025-2027 роки</t>
  </si>
  <si>
    <t>Рішення міської ради від 20.12.24. № 2518</t>
  </si>
  <si>
    <t>Програма благоустрою Здолбунівської міської територіальної  громади на 2025-2027 роки</t>
  </si>
  <si>
    <t>Програма природоохоронних заходів, які фінансуються з Здолбунівського міського природоохоронного фонду в 2025-2027 роки</t>
  </si>
  <si>
    <t>Цільва програма забезпечення виплати одноразової грошової допомоги при працевлаштуванні після закінчення закладу загальної середньої освіти та придбання одягу і  взуття дітям-сиротам і дітям, позбавленим батьківського піклування Здолбунівської міської територіальної громади на 2025-2027 роки</t>
  </si>
  <si>
    <t>Програма забезпечення безпеки та стійкості критичної інфраструктури на території Здолбунівської міської територіальної грмади на 2025-2027 роки</t>
  </si>
  <si>
    <t>Рішення міської ради від 20.12.24. № 2506</t>
  </si>
  <si>
    <t>Субвенція з державного бюджету місцевим бюджетам на надання державної підтримки особам з особливими освітніми потребами</t>
  </si>
  <si>
    <t>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</si>
  <si>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Субвенція з державного бюджету місцевим бюджетам на здійснення доплат педагогічним працівникам закладів загальної середньої освіти</t>
  </si>
  <si>
    <t>Здійснення доплат педагогічним працівникам закладів загальної середньої освіти за рахунок субвенції з державного бюджету місцевим бюджетам</t>
  </si>
  <si>
    <t>«Капітальний ремонт будівлі Здолбунівської ЗОШ І-ІІІ ступенів №1  Здолбунівської районної ради Рівненської області в м.Здолбунів по вул.В.Жука,4 (коригування)"</t>
  </si>
  <si>
    <t>0611600</t>
  </si>
  <si>
    <t>"Про зміни до бюджету Здолбунівської міської територіальної громади на 2025 рік"</t>
  </si>
  <si>
    <t xml:space="preserve">Субвенція обласному бюджету на проведення комплексної реабілітації (абілітації) осіб з інвалідністю, членів сімей загиблих(померлих) Захисників та Захисниць України, ветеранів війни, Захисників і Захисниць, осіб, які отримали поранення, були в полоні, внутрішньо переміщених осіб в КЗ "Рівненський обласний центр комплексної реабілітації" Рівненської обласної  ради </t>
  </si>
  <si>
    <t>Субвенція обласному бюджету для ДНЗ "Здолбунівське ВПУЗТ" на зміцнення матеріально-технічної бази.</t>
  </si>
  <si>
    <t>0611290</t>
  </si>
  <si>
    <t>Виконання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</si>
  <si>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0611260</t>
  </si>
  <si>
    <t>0611261</t>
  </si>
  <si>
    <t>10611262</t>
  </si>
  <si>
    <t>Виконання заходів щодо облаштування безпечних умов у закладах, що надають загальну середню освіту (облаштування укриттів), зокрема військових (військово-морських, військово-спортивних) ліцеях, ліцеях із посиленою військово-фізичною підготовкою</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</si>
  <si>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 що надають загальну середню освіту (облаштування укриттів), зокрема військових (військово-морських, військово-спортивних) ліцеях, ліцеях із посиленою військово-фізичною підготовкою</t>
  </si>
  <si>
    <t>Виконання заходів щодо реалізації публічного інвестиційного проекту на облаштування безпечних умов у закладах, що надають загальну середню освіту (облаштування укриттів), зокрема військових (військово-морських, військово-спортивних) ліцеях, ліцеях із посиленою військово-фізичною підготовкою, за рахунок субвенції з державного бюджету місцевим бюджетам</t>
  </si>
  <si>
    <t>Забезпечення діяльності музеїв і виставок</t>
  </si>
  <si>
    <t>0611183</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</si>
  <si>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</si>
  <si>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Багатопрофільна стаціонарна медична допомога населенню</t>
  </si>
  <si>
    <t>0726</t>
  </si>
  <si>
    <t>Забезпечення діяльності палаців і будинків культури, клубів, центрів дозвілля та інших клубних закладів</t>
  </si>
  <si>
    <t>Стоматологічна допомога населенню</t>
  </si>
  <si>
    <t>Субвенція для ГУНП в Рівненській області для придбання паливно-мастильних матеріалів для поліцейських офіцерів громади</t>
  </si>
  <si>
    <t>9900000000</t>
  </si>
  <si>
    <t>Рішення міської ради від 20.12.24. № 2519</t>
  </si>
  <si>
    <t>Програми економічного та соціального розвитку Здолбунівської міської територіальної громади на 2025-2027 роки</t>
  </si>
  <si>
    <t>Рішення міської ради від 20.12.24. № 2499</t>
  </si>
  <si>
    <t>Програма щодо приведення у готовність до укриття населення захисних споруд цивільного захисту Здолбунівської міської територіальної громади на 2025-2027 роки</t>
  </si>
  <si>
    <t>Рішення міської ради від 20.12.24. № 2516</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</si>
  <si>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придбання обладнання, створення та модернізацію (проведення реконструкції та капітального ремонту) їдалень (харчоблоків) закладів освіти, зокрема військових (військово-морських, військово-спортивних) ліцеїв, ліцеїв із посиленою військово-фізичною підготовкою</t>
  </si>
  <si>
    <t>Придбання засобів навчання та обладнання комп"ютерного та мультимедійного обладнання для навчальних кабінетів закладів загальної середньої освіти комунальної форми власності</t>
  </si>
  <si>
    <t>Закупівля засобів навчання та комп"ютерного обладнання для обладнання навчальних кабінетів предмете "Захист України"</t>
  </si>
  <si>
    <t>2111</t>
  </si>
  <si>
    <t>Вигатовлення ПКД по об"єкту: "Капітальний ремонт системи автоматичної пожежної сигналізації, системи оповіщення про пожежу та управління евакуацією людей будівлі Амбулаторії №4 КНП "Здолбунівський ЦПМД" за адресою : вул.Мазепи гетьмана, 25,м.Здолбунів, Рівненська область"</t>
  </si>
  <si>
    <t>Субвенція для КЗ "Рівненський обсласний молодіжний пластовий вишкільний центр"  на виплату заробітної плати фахівцю відділу молодіжної політики</t>
  </si>
  <si>
    <t>Субвенція для КЗ "Рівненський обсласний молодіжний пластовий вишкільний центр" для участі вихованців пластових гуртків Здолбунова у заходах і таборах</t>
  </si>
  <si>
    <t>Програма створення матеріального резерву Здолбунівської міської територіальної громади для запобігання та ліквідації наслідків надзвичайних ситуацій на 2025-2027 роки</t>
  </si>
  <si>
    <t xml:space="preserve">Програма "Здолбунівський спротив на 2025-2027 роки" </t>
  </si>
  <si>
    <t>Субвенція  18 державній пожежно-рятувальній частині 3 державного пожежно-рятувального загону Головного управління ДСНС України у Рівненській області для виконання  заходів з проведення матеріально-технічного переоснащення оперативно-рятувальної служби цивільного захисту, належного утримання будівлі пожежного депо та для забезпечення необхідних умов праці.</t>
  </si>
  <si>
    <t xml:space="preserve">Виготовлення проектно-кошторисної документації по об'єкту "Реконструкція котельні з встановленням когенераційної установки(КГУ)за адресою вул.Шкільна,40 в м.Здолбунів, Рівненської області" </t>
  </si>
  <si>
    <t xml:space="preserve">Виготовлення проектно-кошторисної документації по об'єкту "Реконструкція котельні з встановленням когенераційної установки(КГУ)за адресою вул.Шкільна,40б в м.Здолбунів, Рівненської області" </t>
  </si>
  <si>
    <t>Субвенція Рівненському обласному бюджету на "Капітальний ремонт протирадіаційного укриття №65295 у будівлі хірургічного корпусу Комунального некомерційного підприємства "Здолбунівська центральна міська лікарня" Здолбунівської міської ради Рівненської області по вул. С Бандери,1 в м. Здолбунів Рівненської області"</t>
  </si>
  <si>
    <t xml:space="preserve"> до  рішення Здолбунівської міської ради</t>
  </si>
  <si>
    <t xml:space="preserve">від 10 березня 2025 року № 2589 </t>
  </si>
  <si>
    <t>Головуючий пленарного засідання</t>
  </si>
  <si>
    <t>Олександр ДАНИЛЮК</t>
  </si>
  <si>
    <t>0611240</t>
  </si>
  <si>
    <t>Виконання заходів щодо придбання обладнання, створення та модернізацію (проведення реконструкції та капітального ремонту) їдалень (харчоблоків) закладів освіти, зокрема військових (військово-морських, військово-спортивних) ліцеїв, ліцеїв із посиленою військово-фізичною підготовкою</t>
  </si>
  <si>
    <t>Виконання заходів щодо реалізації публічного інвестиційного проекту на придбання обладнання, створення та модернізацію (проведення реконструкції та капітального ремонту) їдалень (харчоблоків) закладів освіти, зокрема військових (військово-морських, військово-спортивних) ліцеїв, ліцеїв із посиленою військово-фізичною підготовкою, за рахунок субвенції з державного бюджету місцевим бюджетам</t>
  </si>
  <si>
    <t>Виконання робіт по об"єкту "Капітальний ремонт харчоблоку в Здолбунівському ліцеї №6 Здолбунівської міської ради за адресою: Рівненська область, м.Здолбунів, вул.Шкільна,40 (коригування)</t>
  </si>
  <si>
    <t xml:space="preserve">Освітня субвенція з державного бюджету місцевим бюджетам </t>
  </si>
  <si>
    <t>Субвенція військовій частині ХХХХХ на поточні видатки на матеріально-технічне забезпечення та придбання безпілотних авіаційних комплексів</t>
  </si>
  <si>
    <t>Субвенція військовій частині ХХХХ на поточні видатки на закупівлю безпілотних літальних апаратів та їх складових</t>
  </si>
  <si>
    <t>Субвенція військовій частині ХХХХХ на придбання дронів, засобів радіоелектронної боротьби, генераторів, зарядних станцій та супутникових систем Starlink</t>
  </si>
  <si>
    <t>Субвенція військовій частині ХХХХХ на придбання FPV дронів та FPV крил, комплектуючих та витратних матеріалів до них, засобів ураження, комплектуючих та витратних матеріалів до них, ремонт, модернізація та обслуговування озброєння, спеціальної, військової техніки та транспортних засобів</t>
  </si>
  <si>
    <t>Субвенція військовій частині ХХХХХ на закупівлю засобів РЕБ та компонентів до них, БПЛА та компонентів до них</t>
  </si>
  <si>
    <t>Субвенція військовій частині ХХХХХ для закупівлі антен спеціального призначення, мачти та коаксільні кабеля, засоби радіоелектронної боротьби та комплектуючі до них, а також закупівлю послуг з їх технічного обслуговування та ремонту</t>
  </si>
  <si>
    <t>Субвенція військовій частині ХХХХХ для придбання модульних будівель для навчання особового складу</t>
  </si>
  <si>
    <t>Субвенція військовій частині ХХХХХ для придбання військової та спеціалізованої техніки</t>
  </si>
  <si>
    <t>Субвенція військовій частині ХХХХХ для закупівлі матеріально-технічних засобів (безпілотних літальних апаратів, комплексів, засобів радіоелектронної боротьби)</t>
  </si>
  <si>
    <t>Субвенція військовій частині ХХХХХ на придбання безпілотних авіаційних комплексів, безпілотних літальних апаратів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</si>
</sst>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_ ;\-#,##0.00\ "/>
  </numFmts>
  <fonts count="49" x14ac:knownFonts="1">
    <font>
      <sz val="10"/>
      <name val="Arial Cyr"/>
      <charset val="204"/>
    </font>
    <font>
      <b/>
      <sz val="12"/>
      <name val="Times New Roman"/>
      <family val="1"/>
      <charset val="204"/>
    </font>
    <font>
      <sz val="10"/>
      <name val="Times New Roman"/>
      <family val="1"/>
      <charset val="204"/>
    </font>
    <font>
      <sz val="8"/>
      <name val="Times New Roman"/>
      <family val="1"/>
      <charset val="204"/>
    </font>
    <font>
      <i/>
      <sz val="10"/>
      <name val="Times New Roman"/>
      <family val="1"/>
      <charset val="204"/>
    </font>
    <font>
      <b/>
      <sz val="10"/>
      <name val="Times New Roman"/>
      <family val="1"/>
      <charset val="204"/>
    </font>
    <font>
      <b/>
      <i/>
      <sz val="10"/>
      <name val="Times New Roman"/>
      <family val="1"/>
      <charset val="204"/>
    </font>
    <font>
      <b/>
      <sz val="14"/>
      <name val="Times New Roman"/>
      <family val="1"/>
      <charset val="204"/>
    </font>
    <font>
      <sz val="14"/>
      <name val="Times New Roman"/>
      <family val="1"/>
      <charset val="204"/>
    </font>
    <font>
      <b/>
      <sz val="10"/>
      <color indexed="8"/>
      <name val="Times New Roman"/>
      <family val="1"/>
      <charset val="204"/>
    </font>
    <font>
      <sz val="12"/>
      <name val="Times New Roman"/>
      <family val="1"/>
      <charset val="204"/>
    </font>
    <font>
      <b/>
      <sz val="8"/>
      <name val="Times New Roman"/>
      <family val="1"/>
      <charset val="204"/>
    </font>
    <font>
      <b/>
      <sz val="11"/>
      <name val="Times New Roman"/>
      <family val="1"/>
      <charset val="204"/>
    </font>
    <font>
      <sz val="9"/>
      <name val="Times New Roman"/>
      <family val="1"/>
      <charset val="204"/>
    </font>
    <font>
      <i/>
      <sz val="8"/>
      <name val="Times New Roman"/>
      <family val="1"/>
      <charset val="204"/>
    </font>
    <font>
      <i/>
      <sz val="9"/>
      <name val="Times New Roman"/>
      <family val="1"/>
      <charset val="204"/>
    </font>
    <font>
      <i/>
      <sz val="14"/>
      <name val="Times New Roman"/>
      <family val="1"/>
      <charset val="204"/>
    </font>
    <font>
      <b/>
      <sz val="12"/>
      <color indexed="8"/>
      <name val="Times New Roman"/>
      <family val="1"/>
      <charset val="204"/>
    </font>
    <font>
      <sz val="8"/>
      <color indexed="8"/>
      <name val="Times New Roman"/>
      <family val="1"/>
      <charset val="204"/>
    </font>
    <font>
      <b/>
      <sz val="13"/>
      <name val="Times New Roman"/>
      <family val="1"/>
      <charset val="204"/>
    </font>
    <font>
      <u/>
      <sz val="8"/>
      <name val="Times New Roman"/>
      <family val="1"/>
      <charset val="204"/>
    </font>
    <font>
      <b/>
      <u/>
      <sz val="8"/>
      <name val="Times New Roman"/>
      <family val="1"/>
      <charset val="204"/>
    </font>
    <font>
      <u/>
      <sz val="10"/>
      <name val="Times New Roman"/>
      <family val="1"/>
      <charset val="204"/>
    </font>
    <font>
      <sz val="11"/>
      <name val="Times New Roman"/>
      <family val="1"/>
      <charset val="204"/>
    </font>
    <font>
      <i/>
      <sz val="11"/>
      <name val="Times New Roman"/>
      <family val="1"/>
      <charset val="204"/>
    </font>
    <font>
      <sz val="13"/>
      <name val="Times New Roman"/>
      <family val="1"/>
      <charset val="204"/>
    </font>
    <font>
      <sz val="10"/>
      <name val="Times New Roman Cyr"/>
      <charset val="204"/>
    </font>
    <font>
      <b/>
      <i/>
      <sz val="10"/>
      <name val="Times New Roman Cyr"/>
      <charset val="204"/>
    </font>
    <font>
      <b/>
      <sz val="10"/>
      <name val="Times New Roman Cyr"/>
      <family val="1"/>
      <charset val="204"/>
    </font>
    <font>
      <i/>
      <sz val="12"/>
      <name val="Times New Roman"/>
      <family val="1"/>
      <charset val="204"/>
    </font>
    <font>
      <u/>
      <sz val="11"/>
      <name val="Times New Roman"/>
      <family val="1"/>
      <charset val="204"/>
    </font>
    <font>
      <b/>
      <sz val="9"/>
      <name val="Times New Roman"/>
      <family val="1"/>
      <charset val="204"/>
    </font>
    <font>
      <sz val="10"/>
      <color theme="1"/>
      <name val="Calibri"/>
      <family val="2"/>
      <charset val="204"/>
      <scheme val="minor"/>
    </font>
    <font>
      <sz val="10"/>
      <color theme="1"/>
      <name val="Times New Roman"/>
      <family val="1"/>
      <charset val="204"/>
    </font>
    <font>
      <sz val="10"/>
      <color rgb="FF000000"/>
      <name val="Times New Roman"/>
      <family val="1"/>
      <charset val="204"/>
    </font>
    <font>
      <b/>
      <sz val="10"/>
      <color rgb="FF000000"/>
      <name val="Times New Roman"/>
      <family val="1"/>
      <charset val="204"/>
    </font>
    <font>
      <sz val="10"/>
      <color rgb="FF333333"/>
      <name val="Times New Roman"/>
      <family val="1"/>
      <charset val="204"/>
    </font>
    <font>
      <sz val="11"/>
      <color rgb="FFFF0000"/>
      <name val="Times New Roman"/>
      <family val="1"/>
      <charset val="204"/>
    </font>
    <font>
      <sz val="12"/>
      <color rgb="FF333333"/>
      <name val="Times New Roman"/>
      <family val="1"/>
      <charset val="204"/>
    </font>
    <font>
      <b/>
      <i/>
      <sz val="11"/>
      <name val="Times New Roman"/>
      <family val="1"/>
      <charset val="204"/>
    </font>
    <font>
      <sz val="11"/>
      <color theme="1"/>
      <name val="Times New Roman"/>
      <family val="1"/>
      <charset val="204"/>
    </font>
    <font>
      <b/>
      <sz val="11"/>
      <color theme="1"/>
      <name val="Times New Roman"/>
      <family val="1"/>
      <charset val="204"/>
    </font>
    <font>
      <i/>
      <sz val="11"/>
      <color theme="1"/>
      <name val="Times New Roman"/>
      <family val="1"/>
      <charset val="204"/>
    </font>
    <font>
      <b/>
      <vertAlign val="superscript"/>
      <sz val="8"/>
      <color theme="1"/>
      <name val="Times New Roman"/>
      <family val="1"/>
      <charset val="204"/>
    </font>
    <font>
      <sz val="12"/>
      <color theme="1"/>
      <name val="Times New Roman"/>
      <family val="1"/>
      <charset val="204"/>
    </font>
    <font>
      <b/>
      <vertAlign val="superscript"/>
      <sz val="10"/>
      <color theme="1"/>
      <name val="Times New Roman"/>
      <family val="1"/>
      <charset val="204"/>
    </font>
    <font>
      <b/>
      <sz val="10"/>
      <color theme="1"/>
      <name val="Times New Roman"/>
      <family val="1"/>
      <charset val="204"/>
    </font>
    <font>
      <sz val="12"/>
      <color rgb="FFFF0000"/>
      <name val="Times New Roman"/>
      <family val="1"/>
      <charset val="204"/>
    </font>
    <font>
      <b/>
      <sz val="12"/>
      <color rgb="FF333333"/>
      <name val="Times New Roman"/>
      <family val="1"/>
      <charset val="204"/>
    </font>
  </fonts>
  <fills count="4">
    <fill>
      <patternFill patternType="none"/>
    </fill>
    <fill>
      <patternFill patternType="gray125"/>
    </fill>
    <fill>
      <patternFill patternType="solid">
        <fgColor indexed="9"/>
        <bgColor indexed="64"/>
      </patternFill>
    </fill>
    <fill>
      <patternFill patternType="solid">
        <fgColor rgb="FFFFFFFF"/>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diagonal/>
    </border>
    <border>
      <left/>
      <right style="thin">
        <color indexed="64"/>
      </right>
      <top/>
      <bottom/>
      <diagonal/>
    </border>
    <border>
      <left/>
      <right style="medium">
        <color indexed="64"/>
      </right>
      <top/>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
      <left/>
      <right style="thin">
        <color indexed="64"/>
      </right>
      <top style="medium">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style="thin">
        <color indexed="64"/>
      </left>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top style="thin">
        <color indexed="64"/>
      </top>
      <bottom/>
      <diagonal/>
    </border>
  </borders>
  <cellStyleXfs count="2">
    <xf numFmtId="0" fontId="0" fillId="0" borderId="0"/>
    <xf numFmtId="0" fontId="32" fillId="0" borderId="0"/>
  </cellStyleXfs>
  <cellXfs count="907">
    <xf numFmtId="0" fontId="0" fillId="0" borderId="0" xfId="0"/>
    <xf numFmtId="0" fontId="2" fillId="0" borderId="0" xfId="0" applyFont="1"/>
    <xf numFmtId="164" fontId="2" fillId="0" borderId="0" xfId="0" applyNumberFormat="1" applyFont="1"/>
    <xf numFmtId="0" fontId="3" fillId="0" borderId="0" xfId="0" applyNumberFormat="1" applyFont="1" applyFill="1" applyBorder="1" applyAlignment="1" applyProtection="1">
      <alignment vertical="center" wrapText="1"/>
    </xf>
    <xf numFmtId="164" fontId="2" fillId="0" borderId="0" xfId="0" applyNumberFormat="1" applyFont="1" applyFill="1"/>
    <xf numFmtId="0" fontId="2" fillId="0" borderId="1" xfId="0" applyFont="1" applyBorder="1" applyAlignment="1"/>
    <xf numFmtId="0" fontId="2" fillId="0" borderId="1" xfId="0" applyFont="1" applyBorder="1" applyAlignment="1">
      <alignment wrapText="1"/>
    </xf>
    <xf numFmtId="0" fontId="5" fillId="0" borderId="1" xfId="0" applyFont="1" applyBorder="1" applyAlignment="1">
      <alignment wrapText="1"/>
    </xf>
    <xf numFmtId="0" fontId="5" fillId="0" borderId="2" xfId="0" applyFont="1" applyFill="1" applyBorder="1" applyAlignment="1">
      <alignment wrapText="1"/>
    </xf>
    <xf numFmtId="0" fontId="33" fillId="0" borderId="2" xfId="0" applyFont="1" applyFill="1" applyBorder="1" applyAlignment="1">
      <alignment wrapText="1"/>
    </xf>
    <xf numFmtId="3" fontId="2" fillId="2" borderId="1" xfId="0" applyNumberFormat="1" applyFont="1" applyFill="1" applyBorder="1" applyAlignment="1">
      <alignment horizontal="right"/>
    </xf>
    <xf numFmtId="0" fontId="6" fillId="0" borderId="1" xfId="0" applyFont="1" applyBorder="1" applyAlignment="1"/>
    <xf numFmtId="0" fontId="2" fillId="0" borderId="3" xfId="0" applyNumberFormat="1" applyFont="1" applyFill="1" applyBorder="1" applyAlignment="1" applyProtection="1">
      <alignment horizontal="center" vertical="top" wrapText="1"/>
    </xf>
    <xf numFmtId="0" fontId="2" fillId="0" borderId="1" xfId="0" applyNumberFormat="1" applyFont="1" applyFill="1" applyBorder="1" applyAlignment="1" applyProtection="1">
      <alignment vertical="top" wrapText="1"/>
    </xf>
    <xf numFmtId="0" fontId="33" fillId="0" borderId="1" xfId="0" applyFont="1" applyFill="1" applyBorder="1" applyAlignment="1">
      <alignment wrapText="1"/>
    </xf>
    <xf numFmtId="0" fontId="34" fillId="0" borderId="1" xfId="0" applyFont="1" applyBorder="1" applyAlignment="1">
      <alignment wrapText="1"/>
    </xf>
    <xf numFmtId="0" fontId="6" fillId="0" borderId="1" xfId="0" applyFont="1" applyBorder="1" applyAlignment="1">
      <alignment wrapText="1"/>
    </xf>
    <xf numFmtId="0" fontId="5" fillId="0" borderId="3" xfId="0" applyFont="1" applyBorder="1" applyAlignment="1">
      <alignment horizontal="center"/>
    </xf>
    <xf numFmtId="0" fontId="2" fillId="0" borderId="3" xfId="0" applyFont="1" applyBorder="1" applyAlignment="1">
      <alignment horizontal="center"/>
    </xf>
    <xf numFmtId="0" fontId="35" fillId="0" borderId="0" xfId="0" applyFont="1" applyBorder="1" applyAlignment="1">
      <alignment wrapText="1"/>
    </xf>
    <xf numFmtId="0" fontId="5" fillId="0" borderId="3" xfId="0" applyFont="1" applyFill="1" applyBorder="1" applyAlignment="1">
      <alignment horizontal="center"/>
    </xf>
    <xf numFmtId="0" fontId="33" fillId="0" borderId="3" xfId="0" applyFont="1" applyFill="1" applyBorder="1" applyAlignment="1">
      <alignment horizontal="center"/>
    </xf>
    <xf numFmtId="0" fontId="6" fillId="0" borderId="3" xfId="0" applyFont="1" applyBorder="1" applyAlignment="1">
      <alignment horizontal="center"/>
    </xf>
    <xf numFmtId="3" fontId="2" fillId="2" borderId="4" xfId="0" applyNumberFormat="1" applyFont="1" applyFill="1" applyBorder="1" applyAlignment="1">
      <alignment horizontal="right"/>
    </xf>
    <xf numFmtId="0" fontId="36" fillId="0" borderId="0" xfId="0" applyFont="1" applyBorder="1" applyAlignment="1">
      <alignment wrapText="1"/>
    </xf>
    <xf numFmtId="3" fontId="2" fillId="2" borderId="5" xfId="0" applyNumberFormat="1" applyFont="1" applyFill="1" applyBorder="1" applyAlignment="1">
      <alignment horizontal="right"/>
    </xf>
    <xf numFmtId="3" fontId="2" fillId="2" borderId="6" xfId="0" applyNumberFormat="1" applyFont="1" applyFill="1" applyBorder="1" applyAlignment="1">
      <alignment horizontal="right"/>
    </xf>
    <xf numFmtId="0" fontId="35" fillId="0" borderId="1" xfId="0" applyFont="1" applyBorder="1" applyAlignment="1">
      <alignment wrapText="1"/>
    </xf>
    <xf numFmtId="0" fontId="8" fillId="0" borderId="0" xfId="0" applyFont="1"/>
    <xf numFmtId="0" fontId="7" fillId="0" borderId="0" xfId="0" applyFont="1"/>
    <xf numFmtId="4" fontId="2" fillId="2" borderId="1" xfId="0" applyNumberFormat="1" applyFont="1" applyFill="1" applyBorder="1" applyAlignment="1" applyProtection="1">
      <alignment horizontal="right"/>
    </xf>
    <xf numFmtId="4" fontId="2" fillId="0" borderId="7" xfId="0" applyNumberFormat="1" applyFont="1" applyFill="1" applyBorder="1" applyAlignment="1">
      <alignment horizontal="right"/>
    </xf>
    <xf numFmtId="4" fontId="2" fillId="2" borderId="5" xfId="0" applyNumberFormat="1" applyFont="1" applyFill="1" applyBorder="1" applyAlignment="1" applyProtection="1">
      <alignment horizontal="right"/>
    </xf>
    <xf numFmtId="4" fontId="2" fillId="0" borderId="8" xfId="0" applyNumberFormat="1" applyFont="1" applyFill="1" applyBorder="1" applyAlignment="1">
      <alignment horizontal="right"/>
    </xf>
    <xf numFmtId="0" fontId="2" fillId="0" borderId="3" xfId="0" applyFont="1" applyBorder="1" applyAlignment="1">
      <alignment horizontal="center" vertical="center"/>
    </xf>
    <xf numFmtId="0" fontId="2" fillId="0" borderId="0" xfId="0" applyFont="1" applyFill="1"/>
    <xf numFmtId="0" fontId="2" fillId="0" borderId="0" xfId="0" applyFont="1" applyAlignment="1">
      <alignment horizontal="center"/>
    </xf>
    <xf numFmtId="0" fontId="3" fillId="0" borderId="9" xfId="0" applyFont="1" applyBorder="1" applyAlignment="1"/>
    <xf numFmtId="0" fontId="3" fillId="0" borderId="0" xfId="0" applyFont="1"/>
    <xf numFmtId="0" fontId="11" fillId="0" borderId="0" xfId="0" applyFont="1" applyAlignment="1"/>
    <xf numFmtId="0" fontId="11" fillId="0" borderId="0" xfId="0" applyFont="1" applyFill="1" applyAlignment="1"/>
    <xf numFmtId="0" fontId="11" fillId="0" borderId="0" xfId="0" applyFont="1" applyAlignment="1">
      <alignment horizontal="center"/>
    </xf>
    <xf numFmtId="0" fontId="11" fillId="0" borderId="0" xfId="0" applyFont="1" applyFill="1" applyAlignment="1">
      <alignment horizont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NumberFormat="1" applyFont="1" applyFill="1" applyBorder="1" applyAlignment="1" applyProtection="1">
      <alignment horizontal="center" vertical="center" wrapText="1"/>
    </xf>
    <xf numFmtId="0" fontId="3" fillId="0" borderId="14"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4" xfId="0" applyFont="1" applyFill="1" applyBorder="1" applyAlignment="1">
      <alignment horizontal="center" vertical="center" wrapText="1"/>
    </xf>
    <xf numFmtId="0" fontId="2" fillId="0" borderId="15" xfId="0" applyFont="1" applyBorder="1" applyAlignment="1">
      <alignment horizontal="center" vertical="center" wrapText="1"/>
    </xf>
    <xf numFmtId="4" fontId="12" fillId="0" borderId="10" xfId="0" applyNumberFormat="1" applyFont="1" applyFill="1" applyBorder="1"/>
    <xf numFmtId="3" fontId="2" fillId="0" borderId="0" xfId="0" applyNumberFormat="1" applyFont="1"/>
    <xf numFmtId="49" fontId="13" fillId="0" borderId="17" xfId="0" applyNumberFormat="1" applyFont="1" applyFill="1" applyBorder="1" applyAlignment="1">
      <alignment horizontal="center" vertical="center"/>
    </xf>
    <xf numFmtId="49" fontId="13" fillId="0" borderId="1" xfId="0" applyNumberFormat="1" applyFont="1" applyFill="1" applyBorder="1" applyAlignment="1">
      <alignment horizontal="center" vertical="center"/>
    </xf>
    <xf numFmtId="49" fontId="13" fillId="0" borderId="7" xfId="0" applyNumberFormat="1" applyFont="1" applyBorder="1" applyAlignment="1">
      <alignment horizontal="center" vertical="center"/>
    </xf>
    <xf numFmtId="0" fontId="13" fillId="0" borderId="18" xfId="0" applyFont="1" applyBorder="1" applyAlignment="1">
      <alignment horizontal="left" wrapText="1"/>
    </xf>
    <xf numFmtId="0" fontId="4" fillId="0" borderId="1" xfId="0" applyFont="1" applyBorder="1" applyAlignment="1">
      <alignment wrapText="1"/>
    </xf>
    <xf numFmtId="0" fontId="14" fillId="0" borderId="1" xfId="0" applyFont="1" applyBorder="1" applyAlignment="1">
      <alignment wrapText="1"/>
    </xf>
    <xf numFmtId="4" fontId="5" fillId="0" borderId="5" xfId="0" applyNumberFormat="1" applyFont="1" applyFill="1" applyBorder="1"/>
    <xf numFmtId="4" fontId="12" fillId="0" borderId="5" xfId="0" applyNumberFormat="1" applyFont="1" applyFill="1" applyBorder="1"/>
    <xf numFmtId="4" fontId="2" fillId="0" borderId="5" xfId="0" applyNumberFormat="1" applyFont="1" applyFill="1" applyBorder="1"/>
    <xf numFmtId="4" fontId="2" fillId="0" borderId="4" xfId="0" applyNumberFormat="1" applyFont="1" applyFill="1" applyBorder="1"/>
    <xf numFmtId="49" fontId="2" fillId="0" borderId="1" xfId="0" applyNumberFormat="1" applyFont="1" applyBorder="1" applyAlignment="1">
      <alignment horizontal="center" vertical="center"/>
    </xf>
    <xf numFmtId="4" fontId="5" fillId="0" borderId="1" xfId="0" applyNumberFormat="1" applyFont="1" applyFill="1" applyBorder="1"/>
    <xf numFmtId="49" fontId="2" fillId="0" borderId="17" xfId="0" applyNumberFormat="1" applyFont="1" applyFill="1" applyBorder="1" applyAlignment="1">
      <alignment horizontal="center" vertical="center"/>
    </xf>
    <xf numFmtId="0" fontId="2" fillId="0" borderId="1" xfId="0" applyFont="1" applyFill="1" applyBorder="1" applyAlignment="1">
      <alignment horizontal="center" vertical="center"/>
    </xf>
    <xf numFmtId="49" fontId="2" fillId="0" borderId="7" xfId="0" applyNumberFormat="1" applyFont="1" applyBorder="1" applyAlignment="1">
      <alignment horizontal="center" vertical="center"/>
    </xf>
    <xf numFmtId="0" fontId="2" fillId="0" borderId="18" xfId="0" applyFont="1" applyBorder="1" applyAlignment="1">
      <alignment vertical="top" wrapText="1"/>
    </xf>
    <xf numFmtId="0" fontId="4" fillId="0" borderId="1" xfId="0" applyFont="1" applyBorder="1" applyAlignment="1">
      <alignment vertical="center" wrapText="1"/>
    </xf>
    <xf numFmtId="0" fontId="14" fillId="0" borderId="1" xfId="0" applyFont="1" applyBorder="1" applyAlignment="1">
      <alignment vertical="center" wrapText="1"/>
    </xf>
    <xf numFmtId="49" fontId="2" fillId="0" borderId="17" xfId="0" applyNumberFormat="1" applyFont="1" applyFill="1" applyBorder="1" applyAlignment="1">
      <alignment horizontal="center" vertical="top" wrapText="1"/>
    </xf>
    <xf numFmtId="0" fontId="2" fillId="2" borderId="1" xfId="0" applyFont="1" applyFill="1" applyBorder="1" applyAlignment="1">
      <alignment horizontal="center" vertical="top" wrapText="1"/>
    </xf>
    <xf numFmtId="49" fontId="2" fillId="0" borderId="1" xfId="0" applyNumberFormat="1" applyFont="1" applyFill="1" applyBorder="1" applyAlignment="1">
      <alignment horizontal="center" vertical="center"/>
    </xf>
    <xf numFmtId="0" fontId="2" fillId="0" borderId="1" xfId="0" applyFont="1" applyBorder="1" applyAlignment="1">
      <alignment horizontal="left" wrapText="1"/>
    </xf>
    <xf numFmtId="0" fontId="5" fillId="2" borderId="1" xfId="0" applyFont="1" applyFill="1" applyBorder="1" applyAlignment="1">
      <alignment horizontal="center" vertical="top" wrapText="1"/>
    </xf>
    <xf numFmtId="49" fontId="5" fillId="2" borderId="1" xfId="0" applyNumberFormat="1" applyFont="1" applyFill="1" applyBorder="1" applyAlignment="1">
      <alignment horizontal="center" vertical="top" wrapText="1"/>
    </xf>
    <xf numFmtId="4" fontId="12" fillId="0" borderId="1" xfId="0" applyNumberFormat="1" applyFont="1" applyFill="1" applyBorder="1"/>
    <xf numFmtId="49" fontId="2" fillId="2" borderId="1" xfId="0" applyNumberFormat="1" applyFont="1" applyFill="1" applyBorder="1" applyAlignment="1">
      <alignment horizontal="center" vertical="top" wrapText="1"/>
    </xf>
    <xf numFmtId="4" fontId="2" fillId="0" borderId="1" xfId="0" applyNumberFormat="1" applyFont="1" applyFill="1" applyBorder="1"/>
    <xf numFmtId="0" fontId="2" fillId="0" borderId="13" xfId="0" applyFont="1" applyBorder="1" applyAlignment="1">
      <alignment horizontal="center"/>
    </xf>
    <xf numFmtId="0" fontId="2" fillId="0" borderId="14" xfId="0" applyFont="1" applyBorder="1" applyAlignment="1">
      <alignment horizontal="center"/>
    </xf>
    <xf numFmtId="0" fontId="5" fillId="0" borderId="14" xfId="0" applyFont="1" applyBorder="1" applyAlignment="1">
      <alignment horizontal="center" wrapText="1"/>
    </xf>
    <xf numFmtId="0" fontId="4" fillId="0" borderId="14" xfId="0" applyFont="1" applyBorder="1" applyAlignment="1">
      <alignment horizontal="center" wrapText="1"/>
    </xf>
    <xf numFmtId="4" fontId="12" fillId="0" borderId="14" xfId="0" applyNumberFormat="1" applyFont="1" applyFill="1" applyBorder="1"/>
    <xf numFmtId="0" fontId="2" fillId="0" borderId="0" xfId="0" applyFont="1" applyBorder="1"/>
    <xf numFmtId="0" fontId="5" fillId="0" borderId="0" xfId="0" applyFont="1" applyBorder="1" applyAlignment="1">
      <alignment wrapText="1"/>
    </xf>
    <xf numFmtId="0" fontId="6" fillId="0" borderId="0" xfId="0" applyFont="1" applyBorder="1" applyAlignment="1">
      <alignment wrapText="1"/>
    </xf>
    <xf numFmtId="3" fontId="6" fillId="0" borderId="0" xfId="0" applyNumberFormat="1" applyFont="1" applyFill="1" applyBorder="1" applyAlignment="1">
      <alignment wrapText="1"/>
    </xf>
    <xf numFmtId="0" fontId="16" fillId="0" borderId="0" xfId="0" applyFont="1"/>
    <xf numFmtId="0" fontId="16" fillId="0" borderId="0" xfId="0" applyFont="1" applyAlignment="1">
      <alignment wrapText="1"/>
    </xf>
    <xf numFmtId="0" fontId="4" fillId="0" borderId="0" xfId="0" applyFont="1" applyAlignment="1">
      <alignment wrapText="1"/>
    </xf>
    <xf numFmtId="3" fontId="4" fillId="0" borderId="0" xfId="0" applyNumberFormat="1" applyFont="1" applyFill="1" applyAlignment="1">
      <alignment wrapText="1"/>
    </xf>
    <xf numFmtId="3" fontId="4" fillId="0" borderId="0" xfId="0" applyNumberFormat="1" applyFont="1"/>
    <xf numFmtId="0" fontId="4" fillId="0" borderId="0" xfId="0" applyFont="1"/>
    <xf numFmtId="0" fontId="2" fillId="0" borderId="0" xfId="0" applyFont="1" applyAlignment="1">
      <alignment wrapText="1"/>
    </xf>
    <xf numFmtId="3" fontId="2" fillId="0" borderId="0" xfId="0" applyNumberFormat="1" applyFont="1" applyFill="1" applyAlignment="1">
      <alignment wrapText="1"/>
    </xf>
    <xf numFmtId="4" fontId="2" fillId="0" borderId="0" xfId="0" applyNumberFormat="1" applyFont="1"/>
    <xf numFmtId="0" fontId="2" fillId="0" borderId="0" xfId="0" applyFont="1" applyFill="1" applyAlignment="1">
      <alignment wrapText="1"/>
    </xf>
    <xf numFmtId="0" fontId="4" fillId="0" borderId="0" xfId="0" applyFont="1" applyFill="1"/>
    <xf numFmtId="0" fontId="12" fillId="0" borderId="0" xfId="0" applyFont="1" applyAlignment="1"/>
    <xf numFmtId="0" fontId="12" fillId="0" borderId="0" xfId="0" applyFont="1" applyFill="1" applyAlignment="1"/>
    <xf numFmtId="0" fontId="3" fillId="0" borderId="0" xfId="0" applyFont="1" applyAlignment="1">
      <alignment horizontal="left"/>
    </xf>
    <xf numFmtId="0" fontId="12" fillId="0" borderId="0" xfId="0" applyFont="1" applyAlignment="1">
      <alignment horizontal="center"/>
    </xf>
    <xf numFmtId="0" fontId="12" fillId="0" borderId="0" xfId="0" applyFont="1" applyFill="1" applyAlignment="1">
      <alignment horizontal="center"/>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18" fillId="2" borderId="13" xfId="0" applyFont="1" applyFill="1" applyBorder="1" applyAlignment="1">
      <alignment horizontal="center"/>
    </xf>
    <xf numFmtId="0" fontId="18" fillId="2" borderId="14" xfId="0" applyFont="1" applyFill="1" applyBorder="1" applyAlignment="1">
      <alignment horizontal="center"/>
    </xf>
    <xf numFmtId="0" fontId="18" fillId="0" borderId="25" xfId="0" applyFont="1" applyFill="1" applyBorder="1" applyAlignment="1">
      <alignment horizontal="center"/>
    </xf>
    <xf numFmtId="0" fontId="18" fillId="2" borderId="15" xfId="0" applyFont="1" applyFill="1" applyBorder="1" applyAlignment="1">
      <alignment horizontal="center"/>
    </xf>
    <xf numFmtId="4" fontId="1" fillId="2" borderId="5" xfId="0" applyNumberFormat="1" applyFont="1" applyFill="1" applyBorder="1" applyAlignment="1" applyProtection="1">
      <alignment horizontal="right"/>
    </xf>
    <xf numFmtId="0" fontId="6" fillId="2" borderId="3" xfId="0" applyFont="1" applyFill="1" applyBorder="1" applyAlignment="1">
      <alignment horizontal="center" wrapText="1"/>
    </xf>
    <xf numFmtId="0" fontId="6" fillId="2" borderId="1" xfId="0" applyFont="1" applyFill="1" applyBorder="1" applyAlignment="1">
      <alignment wrapText="1"/>
    </xf>
    <xf numFmtId="4" fontId="6" fillId="2" borderId="1" xfId="0" applyNumberFormat="1" applyFont="1" applyFill="1" applyBorder="1" applyAlignment="1" applyProtection="1">
      <alignment horizontal="right"/>
    </xf>
    <xf numFmtId="4" fontId="6" fillId="0" borderId="7" xfId="0" applyNumberFormat="1" applyFont="1" applyFill="1" applyBorder="1" applyAlignment="1">
      <alignment horizontal="right"/>
    </xf>
    <xf numFmtId="3" fontId="2" fillId="2" borderId="4" xfId="0" applyNumberFormat="1" applyFont="1" applyFill="1" applyBorder="1" applyAlignment="1" applyProtection="1">
      <alignment horizontal="right"/>
    </xf>
    <xf numFmtId="0" fontId="5" fillId="2" borderId="3" xfId="0" applyFont="1" applyFill="1" applyBorder="1" applyAlignment="1">
      <alignment horizontal="center" wrapText="1"/>
    </xf>
    <xf numFmtId="0" fontId="5" fillId="2" borderId="1" xfId="0" applyFont="1" applyFill="1" applyBorder="1" applyAlignment="1">
      <alignment wrapText="1"/>
    </xf>
    <xf numFmtId="4" fontId="5" fillId="2" borderId="1" xfId="0" applyNumberFormat="1" applyFont="1" applyFill="1" applyBorder="1" applyAlignment="1" applyProtection="1">
      <alignment horizontal="right"/>
    </xf>
    <xf numFmtId="4" fontId="5" fillId="0" borderId="7" xfId="0" applyNumberFormat="1" applyFont="1" applyFill="1" applyBorder="1" applyAlignment="1">
      <alignment horizontal="right"/>
    </xf>
    <xf numFmtId="0" fontId="2" fillId="2" borderId="3" xfId="0" applyFont="1" applyFill="1" applyBorder="1" applyAlignment="1">
      <alignment horizontal="center" wrapText="1"/>
    </xf>
    <xf numFmtId="0" fontId="2" fillId="2" borderId="1" xfId="0" applyFont="1" applyFill="1" applyBorder="1" applyAlignment="1">
      <alignment wrapText="1"/>
    </xf>
    <xf numFmtId="3" fontId="5" fillId="2" borderId="1" xfId="0" applyNumberFormat="1" applyFont="1" applyFill="1" applyBorder="1" applyAlignment="1">
      <alignment horizontal="right"/>
    </xf>
    <xf numFmtId="3" fontId="5" fillId="2" borderId="4" xfId="0" applyNumberFormat="1" applyFont="1" applyFill="1" applyBorder="1" applyAlignment="1" applyProtection="1">
      <alignment horizontal="right"/>
    </xf>
    <xf numFmtId="0" fontId="5" fillId="0" borderId="0" xfId="0" applyFont="1"/>
    <xf numFmtId="3" fontId="5" fillId="2" borderId="4" xfId="0" applyNumberFormat="1" applyFont="1" applyFill="1" applyBorder="1" applyAlignment="1">
      <alignment horizontal="right"/>
    </xf>
    <xf numFmtId="0" fontId="2" fillId="2" borderId="3" xfId="0" applyFont="1" applyFill="1" applyBorder="1" applyAlignment="1">
      <alignment horizontal="center" vertical="center" wrapText="1"/>
    </xf>
    <xf numFmtId="4" fontId="6" fillId="2" borderId="1" xfId="0" applyNumberFormat="1" applyFont="1" applyFill="1" applyBorder="1" applyAlignment="1" applyProtection="1">
      <alignment horizontal="right" vertical="center"/>
    </xf>
    <xf numFmtId="4" fontId="2" fillId="0" borderId="7" xfId="0" applyNumberFormat="1" applyFont="1" applyFill="1" applyBorder="1" applyAlignment="1">
      <alignment horizontal="right" vertical="center"/>
    </xf>
    <xf numFmtId="4" fontId="5" fillId="0" borderId="1" xfId="0" applyNumberFormat="1" applyFont="1" applyFill="1" applyBorder="1" applyAlignment="1">
      <alignment horizontal="right"/>
    </xf>
    <xf numFmtId="3" fontId="2" fillId="2" borderId="7" xfId="0" applyNumberFormat="1" applyFont="1" applyFill="1" applyBorder="1" applyAlignment="1">
      <alignment horizontal="right"/>
    </xf>
    <xf numFmtId="3" fontId="2" fillId="2" borderId="26" xfId="0" applyNumberFormat="1" applyFont="1" applyFill="1" applyBorder="1" applyAlignment="1">
      <alignment horizontal="right"/>
    </xf>
    <xf numFmtId="3" fontId="5" fillId="2" borderId="7" xfId="0" applyNumberFormat="1" applyFont="1" applyFill="1" applyBorder="1" applyAlignment="1">
      <alignment horizontal="right"/>
    </xf>
    <xf numFmtId="3" fontId="5" fillId="2" borderId="26" xfId="0" applyNumberFormat="1" applyFont="1" applyFill="1" applyBorder="1" applyAlignment="1">
      <alignment horizontal="right"/>
    </xf>
    <xf numFmtId="49" fontId="5" fillId="2" borderId="1" xfId="0" applyNumberFormat="1" applyFont="1" applyFill="1" applyBorder="1" applyAlignment="1">
      <alignment wrapText="1"/>
    </xf>
    <xf numFmtId="49" fontId="2" fillId="2" borderId="1" xfId="0" applyNumberFormat="1" applyFont="1" applyFill="1" applyBorder="1" applyAlignment="1">
      <alignment wrapText="1"/>
    </xf>
    <xf numFmtId="0" fontId="5" fillId="2" borderId="23" xfId="0" applyFont="1" applyFill="1" applyBorder="1" applyAlignment="1">
      <alignment wrapText="1"/>
    </xf>
    <xf numFmtId="0" fontId="2" fillId="2" borderId="27" xfId="0" applyFont="1" applyFill="1" applyBorder="1" applyAlignment="1">
      <alignment horizontal="center" wrapText="1"/>
    </xf>
    <xf numFmtId="49" fontId="2" fillId="2" borderId="20" xfId="0" applyNumberFormat="1" applyFont="1" applyFill="1" applyBorder="1" applyAlignment="1">
      <alignment wrapText="1"/>
    </xf>
    <xf numFmtId="4" fontId="2" fillId="2" borderId="20" xfId="0" applyNumberFormat="1" applyFont="1" applyFill="1" applyBorder="1" applyAlignment="1" applyProtection="1">
      <alignment horizontal="right"/>
    </xf>
    <xf numFmtId="4" fontId="2" fillId="0" borderId="28" xfId="0" applyNumberFormat="1" applyFont="1" applyFill="1" applyBorder="1" applyAlignment="1">
      <alignment horizontal="right"/>
    </xf>
    <xf numFmtId="3" fontId="2" fillId="2" borderId="21" xfId="0" applyNumberFormat="1" applyFont="1" applyFill="1" applyBorder="1" applyAlignment="1">
      <alignment horizontal="right"/>
    </xf>
    <xf numFmtId="0" fontId="1" fillId="2" borderId="3" xfId="0" applyFont="1" applyFill="1" applyBorder="1" applyAlignment="1">
      <alignment horizontal="center" wrapText="1"/>
    </xf>
    <xf numFmtId="0" fontId="1" fillId="2" borderId="1" xfId="0" applyFont="1" applyFill="1" applyBorder="1" applyAlignment="1">
      <alignment wrapText="1"/>
    </xf>
    <xf numFmtId="4" fontId="1" fillId="2" borderId="1" xfId="0" applyNumberFormat="1" applyFont="1" applyFill="1" applyBorder="1" applyAlignment="1" applyProtection="1">
      <alignment horizontal="right"/>
    </xf>
    <xf numFmtId="4" fontId="1" fillId="0" borderId="7" xfId="0" applyNumberFormat="1" applyFont="1" applyFill="1" applyBorder="1" applyAlignment="1">
      <alignment horizontal="right"/>
    </xf>
    <xf numFmtId="4" fontId="6" fillId="2" borderId="5" xfId="0" applyNumberFormat="1" applyFont="1" applyFill="1" applyBorder="1" applyAlignment="1" applyProtection="1">
      <alignment horizontal="right"/>
    </xf>
    <xf numFmtId="3" fontId="6" fillId="2" borderId="1" xfId="0" applyNumberFormat="1" applyFont="1" applyFill="1" applyBorder="1" applyAlignment="1">
      <alignment horizontal="right"/>
    </xf>
    <xf numFmtId="3" fontId="6" fillId="2" borderId="4" xfId="0" applyNumberFormat="1" applyFont="1" applyFill="1" applyBorder="1" applyAlignment="1">
      <alignment horizontal="right"/>
    </xf>
    <xf numFmtId="0" fontId="6" fillId="0" borderId="0" xfId="0" applyFont="1"/>
    <xf numFmtId="4" fontId="2" fillId="2" borderId="1" xfId="0" applyNumberFormat="1" applyFont="1" applyFill="1" applyBorder="1" applyAlignment="1" applyProtection="1">
      <alignment horizontal="right" vertical="center"/>
    </xf>
    <xf numFmtId="4" fontId="5" fillId="2" borderId="1" xfId="0" applyNumberFormat="1" applyFont="1" applyFill="1" applyBorder="1" applyAlignment="1">
      <alignment horizontal="right"/>
    </xf>
    <xf numFmtId="3" fontId="1" fillId="2" borderId="1" xfId="0" applyNumberFormat="1" applyFont="1" applyFill="1" applyBorder="1" applyAlignment="1">
      <alignment horizontal="right"/>
    </xf>
    <xf numFmtId="3" fontId="1" fillId="2" borderId="4" xfId="0" applyNumberFormat="1" applyFont="1" applyFill="1" applyBorder="1" applyAlignment="1">
      <alignment horizontal="right"/>
    </xf>
    <xf numFmtId="4" fontId="1" fillId="2" borderId="1" xfId="0" applyNumberFormat="1" applyFont="1" applyFill="1" applyBorder="1" applyAlignment="1">
      <alignment horizontal="right"/>
    </xf>
    <xf numFmtId="4" fontId="6" fillId="0" borderId="1" xfId="0" applyNumberFormat="1" applyFont="1" applyFill="1" applyBorder="1" applyAlignment="1">
      <alignment horizontal="right" vertical="center"/>
    </xf>
    <xf numFmtId="4" fontId="2" fillId="0" borderId="1" xfId="0" applyNumberFormat="1" applyFont="1" applyFill="1" applyBorder="1" applyAlignment="1">
      <alignment horizontal="right" vertical="center"/>
    </xf>
    <xf numFmtId="3" fontId="2" fillId="0" borderId="4" xfId="0" applyNumberFormat="1" applyFont="1" applyFill="1" applyBorder="1" applyAlignment="1">
      <alignment horizontal="center" vertical="center"/>
    </xf>
    <xf numFmtId="3" fontId="2" fillId="2" borderId="1" xfId="0" applyNumberFormat="1" applyFont="1" applyFill="1" applyBorder="1" applyAlignment="1" applyProtection="1">
      <alignment horizontal="right" vertical="center"/>
    </xf>
    <xf numFmtId="3" fontId="2" fillId="0" borderId="1" xfId="0" applyNumberFormat="1" applyFont="1" applyFill="1" applyBorder="1" applyAlignment="1">
      <alignment horizontal="right" vertical="center"/>
    </xf>
    <xf numFmtId="0" fontId="6" fillId="2" borderId="3" xfId="0" applyFont="1" applyFill="1" applyBorder="1" applyAlignment="1">
      <alignment horizontal="center" vertical="center" wrapText="1"/>
    </xf>
    <xf numFmtId="3" fontId="8" fillId="0" borderId="0" xfId="0" applyNumberFormat="1" applyFont="1"/>
    <xf numFmtId="0" fontId="10" fillId="0" borderId="0" xfId="0" applyFont="1"/>
    <xf numFmtId="164" fontId="3" fillId="0" borderId="0" xfId="0" applyNumberFormat="1" applyFont="1"/>
    <xf numFmtId="164" fontId="10" fillId="0" borderId="0" xfId="0" applyNumberFormat="1" applyFont="1"/>
    <xf numFmtId="164" fontId="10" fillId="0" borderId="0" xfId="0" applyNumberFormat="1" applyFont="1" applyFill="1"/>
    <xf numFmtId="2" fontId="3" fillId="0" borderId="0" xfId="0" applyNumberFormat="1" applyFont="1" applyFill="1"/>
    <xf numFmtId="164" fontId="3" fillId="0" borderId="0" xfId="0" applyNumberFormat="1" applyFont="1" applyFill="1"/>
    <xf numFmtId="0" fontId="1" fillId="0" borderId="0" xfId="0" applyFont="1" applyAlignment="1">
      <alignment horizontal="center"/>
    </xf>
    <xf numFmtId="0" fontId="2" fillId="0" borderId="9" xfId="0" applyFont="1" applyBorder="1" applyAlignment="1"/>
    <xf numFmtId="0" fontId="2" fillId="0" borderId="0" xfId="0" applyFont="1" applyAlignment="1"/>
    <xf numFmtId="0" fontId="20" fillId="0" borderId="0" xfId="0" applyFont="1" applyAlignment="1">
      <alignment horizontal="left"/>
    </xf>
    <xf numFmtId="0" fontId="21" fillId="0" borderId="0" xfId="0" applyFont="1" applyAlignment="1"/>
    <xf numFmtId="0" fontId="22" fillId="0" borderId="0" xfId="0" applyFont="1" applyAlignment="1">
      <alignment horizontal="left"/>
    </xf>
    <xf numFmtId="4" fontId="12" fillId="0" borderId="29" xfId="0" applyNumberFormat="1" applyFont="1" applyBorder="1"/>
    <xf numFmtId="4" fontId="12" fillId="0" borderId="30" xfId="0" applyNumberFormat="1" applyFont="1" applyBorder="1"/>
    <xf numFmtId="4" fontId="23" fillId="0" borderId="31" xfId="0" applyNumberFormat="1" applyFont="1" applyBorder="1"/>
    <xf numFmtId="4" fontId="23" fillId="0" borderId="30" xfId="0" applyNumberFormat="1" applyFont="1" applyBorder="1"/>
    <xf numFmtId="4" fontId="23" fillId="0" borderId="6" xfId="0" applyNumberFormat="1" applyFont="1" applyBorder="1"/>
    <xf numFmtId="4" fontId="23" fillId="0" borderId="33" xfId="0" applyNumberFormat="1" applyFont="1" applyBorder="1"/>
    <xf numFmtId="4" fontId="23" fillId="0" borderId="4" xfId="0" applyNumberFormat="1" applyFont="1" applyBorder="1"/>
    <xf numFmtId="4" fontId="23" fillId="0" borderId="34" xfId="0" applyNumberFormat="1" applyFont="1" applyBorder="1"/>
    <xf numFmtId="0" fontId="23" fillId="0" borderId="0" xfId="0" applyFont="1"/>
    <xf numFmtId="0" fontId="12" fillId="0" borderId="35" xfId="0" applyFont="1" applyBorder="1" applyAlignment="1">
      <alignment horizontal="center" vertical="center"/>
    </xf>
    <xf numFmtId="0" fontId="12" fillId="0" borderId="12" xfId="0" applyFont="1" applyBorder="1" applyAlignment="1">
      <alignment horizontal="center" vertical="center" wrapText="1"/>
    </xf>
    <xf numFmtId="0" fontId="23" fillId="0" borderId="36" xfId="0" applyFont="1" applyBorder="1" applyAlignment="1">
      <alignment horizontal="center"/>
    </xf>
    <xf numFmtId="0" fontId="23" fillId="0" borderId="13" xfId="0" applyFont="1" applyBorder="1" applyAlignment="1">
      <alignment horizontal="center"/>
    </xf>
    <xf numFmtId="0" fontId="23" fillId="0" borderId="15" xfId="0" applyFont="1" applyBorder="1" applyAlignment="1">
      <alignment horizontal="center"/>
    </xf>
    <xf numFmtId="1" fontId="12" fillId="0" borderId="29" xfId="0" applyNumberFormat="1" applyFont="1" applyBorder="1" applyAlignment="1">
      <alignment horizontal="center"/>
    </xf>
    <xf numFmtId="1" fontId="12" fillId="0" borderId="30" xfId="0" applyNumberFormat="1" applyFont="1" applyBorder="1" applyAlignment="1">
      <alignment horizontal="center"/>
    </xf>
    <xf numFmtId="4" fontId="23" fillId="0" borderId="30" xfId="0" applyNumberFormat="1" applyFont="1" applyBorder="1" applyAlignment="1">
      <alignment wrapText="1"/>
    </xf>
    <xf numFmtId="1" fontId="23" fillId="0" borderId="30" xfId="0" applyNumberFormat="1" applyFont="1" applyBorder="1" applyAlignment="1">
      <alignment horizontal="center"/>
    </xf>
    <xf numFmtId="1" fontId="23" fillId="0" borderId="31" xfId="0" applyNumberFormat="1" applyFont="1" applyBorder="1" applyAlignment="1">
      <alignment horizontal="center"/>
    </xf>
    <xf numFmtId="4" fontId="23" fillId="0" borderId="33" xfId="0" applyNumberFormat="1" applyFont="1" applyBorder="1" applyAlignment="1">
      <alignment horizontal="center"/>
    </xf>
    <xf numFmtId="4" fontId="23" fillId="0" borderId="33" xfId="0" applyNumberFormat="1" applyFont="1" applyBorder="1" applyAlignment="1">
      <alignment horizontal="left"/>
    </xf>
    <xf numFmtId="4" fontId="12" fillId="0" borderId="29" xfId="0" applyNumberFormat="1" applyFont="1" applyBorder="1" applyAlignment="1">
      <alignment wrapText="1"/>
    </xf>
    <xf numFmtId="0" fontId="12" fillId="0" borderId="0" xfId="0" applyFont="1"/>
    <xf numFmtId="4" fontId="12" fillId="0" borderId="30" xfId="0" applyNumberFormat="1" applyFont="1" applyBorder="1" applyAlignment="1">
      <alignment wrapText="1"/>
    </xf>
    <xf numFmtId="4" fontId="23" fillId="0" borderId="34" xfId="0" applyNumberFormat="1" applyFont="1" applyBorder="1" applyAlignment="1">
      <alignment horizontal="center"/>
    </xf>
    <xf numFmtId="3" fontId="5" fillId="0" borderId="0" xfId="0" applyNumberFormat="1" applyFont="1"/>
    <xf numFmtId="0" fontId="8" fillId="0" borderId="0" xfId="0" applyFont="1" applyFill="1"/>
    <xf numFmtId="0" fontId="2" fillId="0" borderId="18" xfId="0" applyFont="1" applyBorder="1" applyAlignment="1">
      <alignment horizontal="left" vertical="center" wrapText="1"/>
    </xf>
    <xf numFmtId="0" fontId="2" fillId="0" borderId="0" xfId="0" applyFont="1" applyAlignment="1">
      <alignment horizontal="left" wrapText="1"/>
    </xf>
    <xf numFmtId="0" fontId="5" fillId="0" borderId="0" xfId="0" applyFont="1" applyAlignment="1"/>
    <xf numFmtId="0" fontId="10" fillId="0" borderId="0" xfId="0" applyFont="1" applyAlignment="1">
      <alignment horizontal="right"/>
    </xf>
    <xf numFmtId="0" fontId="1" fillId="0" borderId="37" xfId="0" applyFont="1" applyBorder="1" applyAlignment="1">
      <alignment horizontal="center" vertical="center" wrapText="1"/>
    </xf>
    <xf numFmtId="0" fontId="7" fillId="0" borderId="16" xfId="0" applyFont="1" applyBorder="1" applyAlignment="1">
      <alignment horizontal="center" vertical="center" wrapText="1"/>
    </xf>
    <xf numFmtId="0" fontId="2" fillId="0" borderId="13" xfId="0" applyFont="1" applyBorder="1" applyAlignment="1">
      <alignment horizontal="center" vertical="center"/>
    </xf>
    <xf numFmtId="0" fontId="2" fillId="0" borderId="15" xfId="0" applyFont="1" applyBorder="1" applyAlignment="1">
      <alignment horizontal="center" wrapText="1"/>
    </xf>
    <xf numFmtId="0" fontId="1" fillId="0" borderId="3" xfId="0" applyFont="1" applyBorder="1" applyAlignment="1">
      <alignment horizontal="center" vertical="center"/>
    </xf>
    <xf numFmtId="4" fontId="1" fillId="0" borderId="38" xfId="0" applyNumberFormat="1" applyFont="1" applyBorder="1" applyAlignment="1">
      <alignment horizontal="right" vertical="center"/>
    </xf>
    <xf numFmtId="0" fontId="10" fillId="0" borderId="32" xfId="0" applyFont="1" applyBorder="1" applyAlignment="1">
      <alignment horizontal="center" vertical="center"/>
    </xf>
    <xf numFmtId="4" fontId="10" fillId="0" borderId="38" xfId="0" applyNumberFormat="1" applyFont="1" applyBorder="1" applyAlignment="1">
      <alignment horizontal="right" vertical="center"/>
    </xf>
    <xf numFmtId="0" fontId="1" fillId="0" borderId="32" xfId="0" applyFont="1" applyBorder="1" applyAlignment="1">
      <alignment horizontal="center"/>
    </xf>
    <xf numFmtId="4" fontId="1" fillId="0" borderId="6" xfId="0" applyNumberFormat="1" applyFont="1" applyBorder="1"/>
    <xf numFmtId="4" fontId="23" fillId="0" borderId="6" xfId="0" applyNumberFormat="1" applyFont="1" applyFill="1" applyBorder="1"/>
    <xf numFmtId="0" fontId="1" fillId="0" borderId="3" xfId="0" applyFont="1" applyBorder="1" applyAlignment="1">
      <alignment horizontal="center"/>
    </xf>
    <xf numFmtId="4" fontId="1" fillId="0" borderId="4" xfId="0" applyNumberFormat="1" applyFont="1" applyBorder="1"/>
    <xf numFmtId="3" fontId="1" fillId="0" borderId="4" xfId="0" applyNumberFormat="1" applyFont="1" applyBorder="1"/>
    <xf numFmtId="0" fontId="10" fillId="0" borderId="3" xfId="0" applyFont="1" applyBorder="1" applyAlignment="1">
      <alignment horizontal="center" vertical="center"/>
    </xf>
    <xf numFmtId="4" fontId="1" fillId="0" borderId="4" xfId="0" applyNumberFormat="1" applyFont="1" applyBorder="1" applyAlignment="1">
      <alignment horizontal="right" vertical="center"/>
    </xf>
    <xf numFmtId="4" fontId="10" fillId="0" borderId="4" xfId="0" applyNumberFormat="1" applyFont="1" applyBorder="1" applyAlignment="1">
      <alignment horizontal="right" vertical="center"/>
    </xf>
    <xf numFmtId="0" fontId="10" fillId="0" borderId="3" xfId="0" applyFont="1" applyBorder="1" applyAlignment="1">
      <alignment horizontal="center"/>
    </xf>
    <xf numFmtId="4" fontId="10" fillId="0" borderId="4" xfId="0" applyNumberFormat="1" applyFont="1" applyBorder="1"/>
    <xf numFmtId="0" fontId="10" fillId="0" borderId="39" xfId="0" applyFont="1" applyBorder="1" applyAlignment="1">
      <alignment horizontal="center"/>
    </xf>
    <xf numFmtId="4" fontId="10" fillId="0" borderId="40" xfId="0" applyNumberFormat="1" applyFont="1" applyBorder="1"/>
    <xf numFmtId="0" fontId="12" fillId="0" borderId="13" xfId="0" applyFont="1" applyBorder="1" applyAlignment="1">
      <alignment horizontal="center" vertical="center" wrapText="1"/>
    </xf>
    <xf numFmtId="0" fontId="12" fillId="0" borderId="41" xfId="0" applyFont="1" applyBorder="1" applyAlignment="1">
      <alignment horizontal="center" vertical="center" wrapText="1"/>
    </xf>
    <xf numFmtId="0" fontId="7" fillId="0" borderId="15" xfId="0" applyFont="1" applyBorder="1" applyAlignment="1">
      <alignment horizontal="center" vertical="center" wrapText="1"/>
    </xf>
    <xf numFmtId="49" fontId="1" fillId="0" borderId="3"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1" fillId="0" borderId="3" xfId="0" applyFont="1" applyFill="1" applyBorder="1" applyAlignment="1">
      <alignment horizontal="center"/>
    </xf>
    <xf numFmtId="0" fontId="1" fillId="0" borderId="3" xfId="0" applyFont="1" applyFill="1" applyBorder="1" applyAlignment="1">
      <alignment horizontal="center" vertical="center"/>
    </xf>
    <xf numFmtId="3" fontId="10" fillId="0" borderId="38" xfId="0" applyNumberFormat="1" applyFont="1" applyFill="1" applyBorder="1" applyAlignment="1">
      <alignment horizontal="right" vertical="center"/>
    </xf>
    <xf numFmtId="3" fontId="10" fillId="0" borderId="4" xfId="0" applyNumberFormat="1" applyFont="1" applyFill="1" applyBorder="1" applyAlignment="1">
      <alignment horizontal="right" vertical="center"/>
    </xf>
    <xf numFmtId="0" fontId="1" fillId="0" borderId="1" xfId="0" applyFont="1" applyFill="1" applyBorder="1" applyAlignment="1">
      <alignment horizontal="center" wrapText="1"/>
    </xf>
    <xf numFmtId="0" fontId="10" fillId="0" borderId="42" xfId="0" applyFont="1" applyFill="1" applyBorder="1" applyAlignment="1">
      <alignment horizontal="center" vertical="center"/>
    </xf>
    <xf numFmtId="0" fontId="10"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23" fillId="0" borderId="18" xfId="0" applyFont="1" applyFill="1" applyBorder="1" applyAlignment="1">
      <alignment horizontal="left" wrapText="1"/>
    </xf>
    <xf numFmtId="0" fontId="10" fillId="0" borderId="3" xfId="0" applyFont="1" applyFill="1" applyBorder="1" applyAlignment="1">
      <alignment horizontal="center" vertical="center"/>
    </xf>
    <xf numFmtId="4" fontId="1" fillId="0" borderId="38" xfId="0" applyNumberFormat="1" applyFont="1" applyFill="1" applyBorder="1" applyAlignment="1">
      <alignment horizontal="right" vertical="center"/>
    </xf>
    <xf numFmtId="4" fontId="10" fillId="0" borderId="38" xfId="0" applyNumberFormat="1" applyFont="1" applyFill="1" applyBorder="1" applyAlignment="1">
      <alignment horizontal="right" vertical="center"/>
    </xf>
    <xf numFmtId="3" fontId="1" fillId="0" borderId="4" xfId="0" applyNumberFormat="1" applyFont="1" applyFill="1" applyBorder="1" applyAlignment="1">
      <alignment horizontal="right" vertical="center"/>
    </xf>
    <xf numFmtId="0" fontId="23" fillId="0" borderId="18" xfId="0" applyFont="1" applyFill="1" applyBorder="1" applyAlignment="1">
      <alignment horizontal="center" wrapText="1"/>
    </xf>
    <xf numFmtId="0" fontId="10" fillId="0" borderId="3" xfId="0" applyFont="1" applyFill="1" applyBorder="1" applyAlignment="1">
      <alignment horizontal="center"/>
    </xf>
    <xf numFmtId="0" fontId="10" fillId="0" borderId="39" xfId="0" applyFont="1" applyFill="1" applyBorder="1" applyAlignment="1">
      <alignment horizontal="center"/>
    </xf>
    <xf numFmtId="1" fontId="11" fillId="0" borderId="0" xfId="0" applyNumberFormat="1" applyFont="1" applyFill="1" applyAlignment="1">
      <alignment horizontal="center"/>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41" xfId="0" applyNumberFormat="1" applyFont="1" applyFill="1" applyBorder="1" applyAlignment="1" applyProtection="1">
      <alignment horizontal="center" vertical="center" wrapText="1"/>
    </xf>
    <xf numFmtId="0" fontId="11" fillId="0" borderId="14" xfId="0" applyFont="1" applyFill="1" applyBorder="1" applyAlignment="1">
      <alignment horizontal="center" vertical="center" wrapText="1"/>
    </xf>
    <xf numFmtId="0" fontId="11" fillId="0" borderId="15" xfId="0" applyFont="1" applyBorder="1" applyAlignment="1">
      <alignment horizontal="center" vertical="center" wrapText="1"/>
    </xf>
    <xf numFmtId="0" fontId="4" fillId="0" borderId="1" xfId="0" applyFont="1" applyFill="1" applyBorder="1" applyAlignment="1">
      <alignment horizontal="left" wrapText="1"/>
    </xf>
    <xf numFmtId="4" fontId="2" fillId="0" borderId="1" xfId="0" applyNumberFormat="1" applyFont="1" applyFill="1" applyBorder="1" applyAlignment="1">
      <alignment horizontal="right" wrapText="1"/>
    </xf>
    <xf numFmtId="0" fontId="24" fillId="0" borderId="4" xfId="0" applyFont="1" applyFill="1" applyBorder="1" applyAlignment="1">
      <alignment wrapText="1"/>
    </xf>
    <xf numFmtId="49" fontId="5" fillId="0" borderId="3" xfId="0" applyNumberFormat="1" applyFont="1" applyFill="1" applyBorder="1" applyAlignment="1">
      <alignment horizontal="center" vertical="center"/>
    </xf>
    <xf numFmtId="0" fontId="6" fillId="0" borderId="1" xfId="0" applyFont="1" applyFill="1" applyBorder="1" applyAlignment="1">
      <alignment vertical="center"/>
    </xf>
    <xf numFmtId="49" fontId="6" fillId="0" borderId="1" xfId="0" applyNumberFormat="1" applyFont="1" applyFill="1" applyBorder="1" applyAlignment="1">
      <alignment vertical="center"/>
    </xf>
    <xf numFmtId="0" fontId="4" fillId="0" borderId="1" xfId="0" applyFont="1" applyFill="1" applyBorder="1" applyAlignment="1">
      <alignment vertical="center" wrapText="1"/>
    </xf>
    <xf numFmtId="0" fontId="2" fillId="0" borderId="1" xfId="0" applyFont="1" applyFill="1" applyBorder="1" applyAlignment="1">
      <alignment horizontal="left" wrapText="1"/>
    </xf>
    <xf numFmtId="4" fontId="4" fillId="0" borderId="1" xfId="0" applyNumberFormat="1" applyFont="1" applyFill="1" applyBorder="1" applyAlignment="1">
      <alignment horizontal="right" wrapText="1"/>
    </xf>
    <xf numFmtId="0" fontId="6" fillId="0" borderId="4" xfId="0" applyFont="1" applyFill="1" applyBorder="1" applyAlignment="1">
      <alignment wrapText="1"/>
    </xf>
    <xf numFmtId="0" fontId="2" fillId="0" borderId="1" xfId="0" applyFont="1" applyFill="1" applyBorder="1" applyAlignment="1">
      <alignment horizontal="center" wrapText="1"/>
    </xf>
    <xf numFmtId="4" fontId="13" fillId="0" borderId="1" xfId="0" applyNumberFormat="1" applyFont="1" applyFill="1" applyBorder="1" applyAlignment="1">
      <alignment horizontal="right" wrapText="1"/>
    </xf>
    <xf numFmtId="0" fontId="2" fillId="0" borderId="4" xfId="0" applyFont="1" applyFill="1" applyBorder="1" applyAlignment="1">
      <alignment wrapText="1"/>
    </xf>
    <xf numFmtId="0" fontId="2" fillId="0" borderId="1" xfId="0" applyFont="1" applyFill="1" applyBorder="1" applyAlignment="1">
      <alignment horizontal="right" wrapText="1"/>
    </xf>
    <xf numFmtId="49" fontId="5" fillId="0" borderId="27" xfId="0" applyNumberFormat="1" applyFont="1" applyFill="1" applyBorder="1" applyAlignment="1">
      <alignment horizontal="center" vertical="center"/>
    </xf>
    <xf numFmtId="0" fontId="6" fillId="0" borderId="20" xfId="0" applyFont="1" applyFill="1" applyBorder="1" applyAlignment="1">
      <alignment vertical="center"/>
    </xf>
    <xf numFmtId="49" fontId="6" fillId="0" borderId="20" xfId="0" applyNumberFormat="1" applyFont="1" applyFill="1" applyBorder="1" applyAlignment="1">
      <alignment vertical="center"/>
    </xf>
    <xf numFmtId="0" fontId="4" fillId="0" borderId="20" xfId="0" applyFont="1" applyFill="1" applyBorder="1" applyAlignment="1">
      <alignment vertical="center" wrapText="1"/>
    </xf>
    <xf numFmtId="0" fontId="2" fillId="0" borderId="20" xfId="0" applyFont="1" applyFill="1" applyBorder="1" applyAlignment="1">
      <alignment horizontal="left" wrapText="1"/>
    </xf>
    <xf numFmtId="0" fontId="2" fillId="0" borderId="20" xfId="0" applyFont="1" applyFill="1" applyBorder="1" applyAlignment="1">
      <alignment horizontal="center" wrapText="1"/>
    </xf>
    <xf numFmtId="0" fontId="2" fillId="0" borderId="20" xfId="0" applyFont="1" applyFill="1" applyBorder="1" applyAlignment="1">
      <alignment horizontal="right" wrapText="1"/>
    </xf>
    <xf numFmtId="4" fontId="2" fillId="0" borderId="20" xfId="0" applyNumberFormat="1" applyFont="1" applyFill="1" applyBorder="1" applyAlignment="1">
      <alignment horizontal="right" wrapText="1"/>
    </xf>
    <xf numFmtId="0" fontId="2" fillId="0" borderId="21" xfId="0" applyFont="1" applyFill="1" applyBorder="1" applyAlignment="1">
      <alignment wrapText="1"/>
    </xf>
    <xf numFmtId="0" fontId="2" fillId="0" borderId="1" xfId="0" applyFont="1" applyBorder="1" applyAlignment="1">
      <alignment horizontal="center" wrapText="1"/>
    </xf>
    <xf numFmtId="0" fontId="2" fillId="0" borderId="1" xfId="0" applyFont="1" applyBorder="1" applyAlignment="1">
      <alignment horizontal="right" wrapText="1"/>
    </xf>
    <xf numFmtId="0" fontId="4" fillId="0" borderId="4" xfId="0" applyFont="1" applyFill="1" applyBorder="1" applyAlignment="1">
      <alignment wrapText="1"/>
    </xf>
    <xf numFmtId="0" fontId="12" fillId="0" borderId="4" xfId="0" applyFont="1" applyFill="1" applyBorder="1" applyAlignment="1">
      <alignment wrapText="1"/>
    </xf>
    <xf numFmtId="0" fontId="5" fillId="0" borderId="1" xfId="0" applyFont="1" applyFill="1" applyBorder="1" applyAlignment="1">
      <alignment horizontal="center" vertical="center"/>
    </xf>
    <xf numFmtId="49" fontId="5" fillId="0" borderId="1" xfId="0" applyNumberFormat="1" applyFont="1" applyFill="1" applyBorder="1" applyAlignment="1">
      <alignment horizontal="center" vertical="center"/>
    </xf>
    <xf numFmtId="0" fontId="2" fillId="0" borderId="1" xfId="0" applyFont="1" applyBorder="1"/>
    <xf numFmtId="0" fontId="2" fillId="0" borderId="4" xfId="0" applyFont="1" applyBorder="1"/>
    <xf numFmtId="0" fontId="2" fillId="0" borderId="18" xfId="0" applyFont="1" applyBorder="1" applyAlignment="1">
      <alignment vertical="center" wrapText="1"/>
    </xf>
    <xf numFmtId="0" fontId="10" fillId="0" borderId="1" xfId="0" applyFont="1" applyBorder="1" applyAlignment="1">
      <alignment vertical="center" wrapText="1"/>
    </xf>
    <xf numFmtId="0" fontId="2" fillId="0" borderId="1" xfId="0" applyFont="1" applyFill="1" applyBorder="1" applyAlignment="1">
      <alignment wrapText="1"/>
    </xf>
    <xf numFmtId="0" fontId="23" fillId="0" borderId="4" xfId="0" applyFont="1" applyFill="1" applyBorder="1" applyAlignment="1">
      <alignment wrapText="1"/>
    </xf>
    <xf numFmtId="0" fontId="5" fillId="0" borderId="3" xfId="0" applyFont="1" applyFill="1" applyBorder="1" applyAlignment="1">
      <alignment horizontal="center" vertical="top" wrapText="1"/>
    </xf>
    <xf numFmtId="0" fontId="5" fillId="0" borderId="1" xfId="0" applyFont="1" applyBorder="1" applyAlignment="1">
      <alignment vertical="top" wrapText="1"/>
    </xf>
    <xf numFmtId="0" fontId="2" fillId="0" borderId="35" xfId="0" applyFont="1" applyFill="1" applyBorder="1" applyAlignment="1">
      <alignment horizontal="center" vertical="top" wrapText="1"/>
    </xf>
    <xf numFmtId="49" fontId="2" fillId="2" borderId="11" xfId="0" applyNumberFormat="1" applyFont="1" applyFill="1" applyBorder="1" applyAlignment="1">
      <alignment horizontal="center" vertical="top" wrapText="1"/>
    </xf>
    <xf numFmtId="0" fontId="13" fillId="0" borderId="11" xfId="0" applyFont="1" applyBorder="1" applyAlignment="1">
      <alignment vertical="top" wrapText="1"/>
    </xf>
    <xf numFmtId="0" fontId="2" fillId="0" borderId="11" xfId="0" applyFont="1" applyFill="1" applyBorder="1" applyAlignment="1">
      <alignment wrapText="1"/>
    </xf>
    <xf numFmtId="0" fontId="23" fillId="0" borderId="12" xfId="0" applyFont="1" applyFill="1" applyBorder="1" applyAlignment="1">
      <alignment wrapText="1"/>
    </xf>
    <xf numFmtId="0" fontId="2" fillId="0" borderId="15" xfId="0" applyFont="1" applyBorder="1"/>
    <xf numFmtId="0" fontId="5" fillId="0" borderId="0" xfId="0" applyFont="1" applyBorder="1" applyAlignment="1">
      <alignment horizontal="left"/>
    </xf>
    <xf numFmtId="3" fontId="1" fillId="0" borderId="0" xfId="0" applyNumberFormat="1" applyFont="1" applyFill="1" applyBorder="1"/>
    <xf numFmtId="3" fontId="2" fillId="0" borderId="44" xfId="0" applyNumberFormat="1" applyFont="1" applyFill="1" applyBorder="1" applyAlignment="1">
      <alignment horizontal="right"/>
    </xf>
    <xf numFmtId="3" fontId="2" fillId="0" borderId="45" xfId="0" applyNumberFormat="1" applyFont="1" applyFill="1" applyBorder="1" applyAlignment="1">
      <alignment horizontal="right"/>
    </xf>
    <xf numFmtId="0" fontId="6" fillId="0" borderId="1" xfId="0" applyNumberFormat="1" applyFont="1" applyFill="1" applyBorder="1" applyAlignment="1" applyProtection="1">
      <alignment vertical="top" wrapText="1"/>
    </xf>
    <xf numFmtId="4" fontId="6" fillId="2" borderId="1" xfId="0" applyNumberFormat="1" applyFont="1" applyFill="1" applyBorder="1" applyAlignment="1">
      <alignment horizontal="right"/>
    </xf>
    <xf numFmtId="4" fontId="6" fillId="2" borderId="4" xfId="0" applyNumberFormat="1" applyFont="1" applyFill="1" applyBorder="1" applyAlignment="1">
      <alignment horizontal="right"/>
    </xf>
    <xf numFmtId="0" fontId="1" fillId="0" borderId="0" xfId="0" applyFont="1"/>
    <xf numFmtId="0" fontId="25" fillId="0" borderId="13" xfId="0" applyFont="1" applyBorder="1" applyAlignment="1">
      <alignment horizontal="center" wrapText="1"/>
    </xf>
    <xf numFmtId="0" fontId="19" fillId="0" borderId="14" xfId="0" applyFont="1" applyBorder="1" applyAlignment="1">
      <alignment wrapText="1"/>
    </xf>
    <xf numFmtId="4" fontId="19" fillId="2" borderId="14" xfId="0" applyNumberFormat="1" applyFont="1" applyFill="1" applyBorder="1" applyAlignment="1">
      <alignment horizontal="right"/>
    </xf>
    <xf numFmtId="4" fontId="19" fillId="0" borderId="25" xfId="0" applyNumberFormat="1" applyFont="1" applyFill="1" applyBorder="1" applyAlignment="1">
      <alignment horizontal="right"/>
    </xf>
    <xf numFmtId="0" fontId="25" fillId="0" borderId="0" xfId="0" applyFont="1"/>
    <xf numFmtId="0" fontId="6" fillId="0" borderId="3" xfId="0" applyFont="1" applyBorder="1" applyAlignment="1">
      <alignment horizontal="center" vertical="center"/>
    </xf>
    <xf numFmtId="0" fontId="2" fillId="0" borderId="5" xfId="0" applyFont="1" applyBorder="1" applyAlignment="1">
      <alignment wrapText="1"/>
    </xf>
    <xf numFmtId="0" fontId="2" fillId="0" borderId="32" xfId="0" applyFont="1" applyBorder="1" applyAlignment="1">
      <alignment horizontal="center" vertical="center"/>
    </xf>
    <xf numFmtId="4" fontId="10" fillId="0" borderId="4" xfId="0" applyNumberFormat="1" applyFont="1" applyFill="1" applyBorder="1"/>
    <xf numFmtId="4" fontId="1" fillId="0" borderId="4" xfId="0" applyNumberFormat="1" applyFont="1" applyFill="1" applyBorder="1" applyAlignment="1">
      <alignment vertical="center"/>
    </xf>
    <xf numFmtId="4" fontId="10" fillId="0" borderId="40" xfId="0" applyNumberFormat="1" applyFont="1" applyFill="1" applyBorder="1"/>
    <xf numFmtId="4" fontId="1" fillId="0" borderId="4" xfId="0" applyNumberFormat="1" applyFont="1" applyFill="1" applyBorder="1"/>
    <xf numFmtId="4" fontId="10" fillId="0" borderId="4" xfId="0" applyNumberFormat="1" applyFont="1" applyFill="1" applyBorder="1" applyAlignment="1">
      <alignment vertical="center"/>
    </xf>
    <xf numFmtId="4" fontId="10" fillId="0" borderId="4" xfId="0" applyNumberFormat="1" applyFont="1" applyFill="1" applyBorder="1" applyAlignment="1">
      <alignment horizontal="right" vertical="center"/>
    </xf>
    <xf numFmtId="4" fontId="1" fillId="2" borderId="4" xfId="0" applyNumberFormat="1" applyFont="1" applyFill="1" applyBorder="1" applyAlignment="1">
      <alignment horizontal="right"/>
    </xf>
    <xf numFmtId="4" fontId="19" fillId="0" borderId="25" xfId="0" applyNumberFormat="1" applyFont="1" applyBorder="1" applyAlignment="1">
      <alignment horizontal="right"/>
    </xf>
    <xf numFmtId="4" fontId="19" fillId="0" borderId="46" xfId="0" applyNumberFormat="1" applyFont="1" applyBorder="1" applyAlignment="1">
      <alignment horizontal="right"/>
    </xf>
    <xf numFmtId="4" fontId="25" fillId="0" borderId="0" xfId="0" applyNumberFormat="1" applyFont="1"/>
    <xf numFmtId="0" fontId="26" fillId="2" borderId="3" xfId="0" applyFont="1" applyFill="1" applyBorder="1" applyAlignment="1">
      <alignment horizontal="center" vertical="center" wrapText="1"/>
    </xf>
    <xf numFmtId="0" fontId="26" fillId="2" borderId="1" xfId="0" applyFont="1" applyFill="1" applyBorder="1" applyAlignment="1">
      <alignment wrapText="1"/>
    </xf>
    <xf numFmtId="4" fontId="27" fillId="2" borderId="1" xfId="0" applyNumberFormat="1" applyFont="1" applyFill="1" applyBorder="1" applyAlignment="1">
      <alignment horizontal="right" vertical="center"/>
    </xf>
    <xf numFmtId="4" fontId="26" fillId="0" borderId="7" xfId="0" applyNumberFormat="1" applyFont="1" applyBorder="1" applyAlignment="1">
      <alignment horizontal="right" vertical="center"/>
    </xf>
    <xf numFmtId="3" fontId="28" fillId="2" borderId="1" xfId="0" applyNumberFormat="1" applyFont="1" applyFill="1" applyBorder="1" applyAlignment="1">
      <alignment horizontal="right"/>
    </xf>
    <xf numFmtId="0" fontId="2" fillId="2" borderId="32" xfId="0" applyFont="1" applyFill="1" applyBorder="1" applyAlignment="1">
      <alignment horizontal="center" vertical="center" wrapText="1"/>
    </xf>
    <xf numFmtId="0" fontId="2" fillId="2" borderId="5" xfId="0" applyFont="1" applyFill="1" applyBorder="1" applyAlignment="1">
      <alignment wrapText="1"/>
    </xf>
    <xf numFmtId="4" fontId="2" fillId="2" borderId="5" xfId="0" applyNumberFormat="1" applyFont="1" applyFill="1" applyBorder="1" applyAlignment="1" applyProtection="1">
      <alignment horizontal="right" vertical="center"/>
    </xf>
    <xf numFmtId="4" fontId="2" fillId="0" borderId="5" xfId="0" applyNumberFormat="1" applyFont="1" applyFill="1" applyBorder="1" applyAlignment="1">
      <alignment horizontal="right" vertical="center"/>
    </xf>
    <xf numFmtId="0" fontId="1" fillId="2" borderId="37" xfId="0" applyFont="1" applyFill="1" applyBorder="1" applyAlignment="1">
      <alignment horizontal="center" wrapText="1"/>
    </xf>
    <xf numFmtId="0" fontId="1" fillId="2" borderId="10" xfId="0" applyFont="1" applyFill="1" applyBorder="1" applyAlignment="1">
      <alignment horizontal="center" wrapText="1"/>
    </xf>
    <xf numFmtId="4" fontId="1" fillId="2" borderId="10" xfId="0" applyNumberFormat="1" applyFont="1" applyFill="1" applyBorder="1" applyAlignment="1" applyProtection="1">
      <alignment horizontal="right"/>
    </xf>
    <xf numFmtId="4" fontId="1" fillId="0" borderId="47" xfId="0" applyNumberFormat="1" applyFont="1" applyFill="1" applyBorder="1" applyAlignment="1">
      <alignment horizontal="right"/>
    </xf>
    <xf numFmtId="3" fontId="1" fillId="2" borderId="16" xfId="0" applyNumberFormat="1" applyFont="1" applyFill="1" applyBorder="1" applyAlignment="1" applyProtection="1">
      <alignment horizontal="right"/>
    </xf>
    <xf numFmtId="4" fontId="2" fillId="2" borderId="4" xfId="0" applyNumberFormat="1" applyFont="1" applyFill="1" applyBorder="1" applyAlignment="1" applyProtection="1">
      <alignment horizontal="right"/>
    </xf>
    <xf numFmtId="0" fontId="2" fillId="0" borderId="1" xfId="0" applyFont="1" applyFill="1" applyBorder="1" applyAlignment="1">
      <alignment horizontal="left" vertical="center" wrapText="1"/>
    </xf>
    <xf numFmtId="4" fontId="6" fillId="2" borderId="1" xfId="0" applyNumberFormat="1" applyFont="1" applyFill="1" applyBorder="1" applyAlignment="1">
      <alignment horizontal="right" vertical="center"/>
    </xf>
    <xf numFmtId="0" fontId="2" fillId="0" borderId="1" xfId="0" applyFont="1" applyBorder="1" applyAlignment="1">
      <alignment horizontal="left" vertical="center" wrapText="1"/>
    </xf>
    <xf numFmtId="0" fontId="10" fillId="0" borderId="0" xfId="0" applyFont="1" applyAlignment="1"/>
    <xf numFmtId="0" fontId="10" fillId="0" borderId="0" xfId="0" applyFont="1" applyAlignment="1">
      <alignment wrapText="1"/>
    </xf>
    <xf numFmtId="1" fontId="23" fillId="0" borderId="30" xfId="0" applyNumberFormat="1" applyFont="1" applyBorder="1" applyAlignment="1">
      <alignment horizontal="center" vertical="center"/>
    </xf>
    <xf numFmtId="0" fontId="23" fillId="0" borderId="0" xfId="0" applyFont="1" applyFill="1"/>
    <xf numFmtId="3" fontId="23" fillId="0" borderId="0" xfId="0" applyNumberFormat="1" applyFont="1"/>
    <xf numFmtId="3" fontId="12" fillId="0" borderId="0" xfId="0" applyNumberFormat="1" applyFont="1" applyFill="1" applyAlignment="1">
      <alignment horizontal="center"/>
    </xf>
    <xf numFmtId="0" fontId="23" fillId="0" borderId="36" xfId="0" applyFont="1" applyFill="1" applyBorder="1" applyAlignment="1">
      <alignment horizontal="center"/>
    </xf>
    <xf numFmtId="0" fontId="23" fillId="0" borderId="25" xfId="0" applyFont="1" applyBorder="1" applyAlignment="1">
      <alignment horizontal="center"/>
    </xf>
    <xf numFmtId="0" fontId="23" fillId="0" borderId="41" xfId="0" applyFont="1" applyBorder="1" applyAlignment="1">
      <alignment horizontal="center"/>
    </xf>
    <xf numFmtId="49" fontId="23" fillId="0" borderId="7" xfId="0" applyNumberFormat="1" applyFont="1" applyFill="1" applyBorder="1" applyAlignment="1">
      <alignment horizontal="center" vertical="center"/>
    </xf>
    <xf numFmtId="49" fontId="23" fillId="0" borderId="7" xfId="0" applyNumberFormat="1" applyFont="1" applyBorder="1" applyAlignment="1">
      <alignment horizontal="center" vertical="center"/>
    </xf>
    <xf numFmtId="4" fontId="23" fillId="0" borderId="3" xfId="0" applyNumberFormat="1" applyFont="1" applyFill="1" applyBorder="1"/>
    <xf numFmtId="4" fontId="23" fillId="0" borderId="1" xfId="0" applyNumberFormat="1" applyFont="1" applyFill="1" applyBorder="1"/>
    <xf numFmtId="4" fontId="23" fillId="0" borderId="18" xfId="0" applyNumberFormat="1" applyFont="1" applyFill="1" applyBorder="1"/>
    <xf numFmtId="4" fontId="23" fillId="0" borderId="7" xfId="0" applyNumberFormat="1" applyFont="1" applyFill="1" applyBorder="1"/>
    <xf numFmtId="4" fontId="23" fillId="0" borderId="4" xfId="0" applyNumberFormat="1" applyFont="1" applyFill="1" applyBorder="1"/>
    <xf numFmtId="49" fontId="23" fillId="2" borderId="1" xfId="0" applyNumberFormat="1" applyFont="1" applyFill="1" applyBorder="1" applyAlignment="1">
      <alignment horizontal="center" vertical="center" wrapText="1"/>
    </xf>
    <xf numFmtId="4" fontId="24" fillId="0" borderId="1" xfId="0" applyNumberFormat="1" applyFont="1" applyFill="1" applyBorder="1"/>
    <xf numFmtId="4" fontId="24" fillId="0" borderId="18" xfId="0" applyNumberFormat="1" applyFont="1" applyFill="1" applyBorder="1"/>
    <xf numFmtId="4" fontId="24" fillId="0" borderId="7" xfId="0" applyNumberFormat="1" applyFont="1" applyFill="1" applyBorder="1"/>
    <xf numFmtId="4" fontId="24" fillId="0" borderId="4" xfId="0" applyNumberFormat="1" applyFont="1" applyFill="1" applyBorder="1"/>
    <xf numFmtId="4" fontId="23" fillId="0" borderId="1" xfId="0" applyNumberFormat="1" applyFont="1" applyFill="1" applyBorder="1" applyAlignment="1">
      <alignment horizontal="right"/>
    </xf>
    <xf numFmtId="49" fontId="23" fillId="0" borderId="1" xfId="0" applyNumberFormat="1" applyFont="1" applyBorder="1" applyAlignment="1">
      <alignment horizontal="center" vertical="center"/>
    </xf>
    <xf numFmtId="4" fontId="37" fillId="0" borderId="7" xfId="0" applyNumberFormat="1" applyFont="1" applyFill="1" applyBorder="1"/>
    <xf numFmtId="165" fontId="23" fillId="0" borderId="1" xfId="0" applyNumberFormat="1" applyFont="1" applyFill="1" applyBorder="1" applyAlignment="1">
      <alignment horizontal="right"/>
    </xf>
    <xf numFmtId="4" fontId="23" fillId="0" borderId="8" xfId="0" applyNumberFormat="1" applyFont="1" applyFill="1" applyBorder="1"/>
    <xf numFmtId="4" fontId="12" fillId="0" borderId="3" xfId="0" applyNumberFormat="1" applyFont="1" applyFill="1" applyBorder="1"/>
    <xf numFmtId="4" fontId="12" fillId="0" borderId="7" xfId="0" applyNumberFormat="1" applyFont="1" applyFill="1" applyBorder="1"/>
    <xf numFmtId="4" fontId="12" fillId="0" borderId="26" xfId="0" applyNumberFormat="1" applyFont="1" applyFill="1" applyBorder="1"/>
    <xf numFmtId="4" fontId="12" fillId="0" borderId="31" xfId="0" applyNumberFormat="1" applyFont="1" applyFill="1" applyBorder="1"/>
    <xf numFmtId="4" fontId="23" fillId="0" borderId="26" xfId="0" applyNumberFormat="1" applyFont="1" applyFill="1" applyBorder="1"/>
    <xf numFmtId="0" fontId="24" fillId="0" borderId="0" xfId="0" applyFont="1"/>
    <xf numFmtId="4" fontId="12" fillId="0" borderId="4" xfId="0" applyNumberFormat="1" applyFont="1" applyFill="1" applyBorder="1"/>
    <xf numFmtId="3" fontId="12" fillId="0" borderId="0" xfId="0" applyNumberFormat="1" applyFont="1"/>
    <xf numFmtId="4" fontId="23" fillId="0" borderId="3" xfId="0" applyNumberFormat="1" applyFont="1" applyFill="1" applyBorder="1" applyAlignment="1"/>
    <xf numFmtId="4" fontId="23" fillId="0" borderId="7" xfId="0" applyNumberFormat="1" applyFont="1" applyFill="1" applyBorder="1" applyAlignment="1"/>
    <xf numFmtId="4" fontId="23" fillId="0" borderId="1" xfId="0" applyNumberFormat="1" applyFont="1" applyFill="1" applyBorder="1" applyAlignment="1"/>
    <xf numFmtId="4" fontId="23" fillId="0" borderId="4" xfId="0" applyNumberFormat="1" applyFont="1" applyFill="1" applyBorder="1" applyAlignment="1"/>
    <xf numFmtId="4" fontId="23" fillId="0" borderId="35" xfId="0" applyNumberFormat="1" applyFont="1" applyFill="1" applyBorder="1"/>
    <xf numFmtId="4" fontId="23" fillId="0" borderId="11" xfId="0" applyNumberFormat="1" applyFont="1" applyFill="1" applyBorder="1"/>
    <xf numFmtId="4" fontId="23" fillId="0" borderId="12" xfId="0" applyNumberFormat="1" applyFont="1" applyFill="1" applyBorder="1"/>
    <xf numFmtId="4" fontId="23" fillId="0" borderId="39" xfId="0" applyNumberFormat="1" applyFont="1" applyFill="1" applyBorder="1"/>
    <xf numFmtId="4" fontId="23" fillId="0" borderId="50" xfId="0" applyNumberFormat="1" applyFont="1" applyFill="1" applyBorder="1"/>
    <xf numFmtId="4" fontId="23" fillId="0" borderId="51" xfId="0" applyNumberFormat="1" applyFont="1" applyFill="1" applyBorder="1"/>
    <xf numFmtId="4" fontId="23" fillId="0" borderId="40" xfId="0" applyNumberFormat="1" applyFont="1" applyFill="1" applyBorder="1"/>
    <xf numFmtId="0" fontId="23" fillId="0" borderId="36" xfId="0" applyFont="1" applyFill="1" applyBorder="1"/>
    <xf numFmtId="0" fontId="12" fillId="0" borderId="25" xfId="0" applyFont="1" applyBorder="1" applyAlignment="1">
      <alignment horizontal="center"/>
    </xf>
    <xf numFmtId="49" fontId="12" fillId="0" borderId="25" xfId="0" applyNumberFormat="1" applyFont="1" applyBorder="1" applyAlignment="1">
      <alignment horizontal="center"/>
    </xf>
    <xf numFmtId="4" fontId="12" fillId="0" borderId="13" xfId="0" applyNumberFormat="1" applyFont="1" applyFill="1" applyBorder="1"/>
    <xf numFmtId="4" fontId="12" fillId="0" borderId="25" xfId="0" applyNumberFormat="1" applyFont="1" applyFill="1" applyBorder="1"/>
    <xf numFmtId="4" fontId="12" fillId="0" borderId="46" xfId="0" applyNumberFormat="1" applyFont="1" applyFill="1" applyBorder="1"/>
    <xf numFmtId="4" fontId="12" fillId="0" borderId="52" xfId="0" applyNumberFormat="1" applyFont="1" applyFill="1" applyBorder="1"/>
    <xf numFmtId="4" fontId="12" fillId="0" borderId="36" xfId="0" applyNumberFormat="1" applyFont="1" applyFill="1" applyBorder="1"/>
    <xf numFmtId="0" fontId="23" fillId="0" borderId="0" xfId="0" applyFont="1" applyBorder="1"/>
    <xf numFmtId="1" fontId="23" fillId="0" borderId="0" xfId="0" applyNumberFormat="1" applyFont="1" applyFill="1" applyBorder="1"/>
    <xf numFmtId="3" fontId="23" fillId="0" borderId="0" xfId="0" applyNumberFormat="1" applyFont="1" applyFill="1" applyBorder="1"/>
    <xf numFmtId="3" fontId="23" fillId="0" borderId="0" xfId="0" applyNumberFormat="1" applyFont="1" applyFill="1"/>
    <xf numFmtId="4" fontId="23" fillId="0" borderId="0" xfId="0" applyNumberFormat="1" applyFont="1" applyFill="1"/>
    <xf numFmtId="4" fontId="6" fillId="2" borderId="4" xfId="0" applyNumberFormat="1" applyFont="1" applyFill="1" applyBorder="1" applyAlignment="1">
      <alignment horizontal="right" vertical="center"/>
    </xf>
    <xf numFmtId="4" fontId="6" fillId="0" borderId="4" xfId="0" applyNumberFormat="1" applyFont="1" applyFill="1" applyBorder="1" applyAlignment="1">
      <alignment horizontal="right"/>
    </xf>
    <xf numFmtId="4" fontId="6" fillId="2" borderId="20" xfId="0" applyNumberFormat="1" applyFont="1" applyFill="1" applyBorder="1" applyAlignment="1">
      <alignment horizontal="right" vertical="center"/>
    </xf>
    <xf numFmtId="4" fontId="6" fillId="2" borderId="21" xfId="0" applyNumberFormat="1" applyFont="1" applyFill="1" applyBorder="1" applyAlignment="1">
      <alignment horizontal="right" vertical="center"/>
    </xf>
    <xf numFmtId="4" fontId="2" fillId="2" borderId="20" xfId="0" applyNumberFormat="1" applyFont="1" applyFill="1" applyBorder="1" applyAlignment="1" applyProtection="1">
      <alignment horizontal="right" vertical="center"/>
    </xf>
    <xf numFmtId="4" fontId="2" fillId="0" borderId="20" xfId="0" applyNumberFormat="1" applyFont="1" applyFill="1" applyBorder="1" applyAlignment="1">
      <alignment horizontal="right" vertical="center"/>
    </xf>
    <xf numFmtId="4" fontId="2" fillId="0" borderId="4" xfId="0" applyNumberFormat="1" applyFont="1" applyFill="1" applyBorder="1" applyAlignment="1">
      <alignment horizontal="right" vertical="center"/>
    </xf>
    <xf numFmtId="4" fontId="2" fillId="2" borderId="20" xfId="0" applyNumberFormat="1" applyFont="1" applyFill="1" applyBorder="1" applyAlignment="1">
      <alignment horizontal="right"/>
    </xf>
    <xf numFmtId="0" fontId="1" fillId="2" borderId="32" xfId="0" applyFont="1" applyFill="1" applyBorder="1" applyAlignment="1">
      <alignment horizontal="center" wrapText="1"/>
    </xf>
    <xf numFmtId="0" fontId="1" fillId="2" borderId="5" xfId="0" applyFont="1" applyFill="1" applyBorder="1" applyAlignment="1">
      <alignment wrapText="1"/>
    </xf>
    <xf numFmtId="4" fontId="1" fillId="2" borderId="5" xfId="0" applyNumberFormat="1" applyFont="1" applyFill="1" applyBorder="1" applyAlignment="1">
      <alignment horizontal="right"/>
    </xf>
    <xf numFmtId="4" fontId="1" fillId="0" borderId="5" xfId="0" applyNumberFormat="1" applyFont="1" applyFill="1" applyBorder="1" applyAlignment="1">
      <alignment horizontal="right"/>
    </xf>
    <xf numFmtId="4" fontId="1" fillId="2" borderId="6" xfId="0" applyNumberFormat="1" applyFont="1" applyFill="1" applyBorder="1" applyAlignment="1">
      <alignment horizontal="right"/>
    </xf>
    <xf numFmtId="4" fontId="1" fillId="0" borderId="14" xfId="0" applyNumberFormat="1" applyFont="1" applyFill="1" applyBorder="1" applyAlignment="1" applyProtection="1">
      <alignment horizontal="right"/>
    </xf>
    <xf numFmtId="4" fontId="1" fillId="0" borderId="15" xfId="0" applyNumberFormat="1" applyFont="1" applyFill="1" applyBorder="1" applyAlignment="1" applyProtection="1">
      <alignment horizontal="right"/>
    </xf>
    <xf numFmtId="49" fontId="5" fillId="0" borderId="17" xfId="0" applyNumberFormat="1" applyFont="1" applyFill="1" applyBorder="1" applyAlignment="1">
      <alignment horizontal="center" vertical="center" wrapText="1"/>
    </xf>
    <xf numFmtId="4" fontId="5" fillId="0" borderId="26" xfId="0" applyNumberFormat="1" applyFont="1" applyFill="1" applyBorder="1" applyAlignment="1">
      <alignment horizontal="right"/>
    </xf>
    <xf numFmtId="0" fontId="2" fillId="0" borderId="3" xfId="0" applyFont="1" applyFill="1" applyBorder="1" applyAlignment="1">
      <alignment horizontal="center" vertical="center" wrapText="1"/>
    </xf>
    <xf numFmtId="49" fontId="5" fillId="0" borderId="17" xfId="0" applyNumberFormat="1" applyFont="1" applyFill="1" applyBorder="1" applyAlignment="1">
      <alignment horizontal="center" vertical="center"/>
    </xf>
    <xf numFmtId="49" fontId="5" fillId="0" borderId="17" xfId="0" applyNumberFormat="1" applyFont="1" applyFill="1" applyBorder="1" applyAlignment="1">
      <alignment horizontal="center" vertical="top" wrapText="1"/>
    </xf>
    <xf numFmtId="49" fontId="5" fillId="0" borderId="3" xfId="0" applyNumberFormat="1" applyFont="1" applyBorder="1" applyAlignment="1">
      <alignment horizontal="center" vertical="center"/>
    </xf>
    <xf numFmtId="49" fontId="5" fillId="0" borderId="1" xfId="0" applyNumberFormat="1" applyFont="1" applyBorder="1" applyAlignment="1">
      <alignment horizontal="center" vertical="center"/>
    </xf>
    <xf numFmtId="49" fontId="5" fillId="0" borderId="27" xfId="0" applyNumberFormat="1" applyFont="1" applyBorder="1" applyAlignment="1">
      <alignment horizontal="center" vertical="center"/>
    </xf>
    <xf numFmtId="49" fontId="5" fillId="0" borderId="20" xfId="0" applyNumberFormat="1" applyFont="1" applyBorder="1" applyAlignment="1">
      <alignment horizontal="center" vertical="center"/>
    </xf>
    <xf numFmtId="49" fontId="31" fillId="0" borderId="17" xfId="0" applyNumberFormat="1" applyFont="1" applyFill="1" applyBorder="1" applyAlignment="1">
      <alignment horizontal="center" vertical="center"/>
    </xf>
    <xf numFmtId="0" fontId="5" fillId="0" borderId="1" xfId="0" applyFont="1" applyBorder="1" applyAlignment="1">
      <alignment horizontal="center" vertical="center"/>
    </xf>
    <xf numFmtId="0" fontId="31" fillId="0" borderId="1" xfId="0" applyFont="1" applyFill="1" applyBorder="1" applyAlignment="1">
      <alignment horizontal="center" vertical="center"/>
    </xf>
    <xf numFmtId="0" fontId="5"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49" fontId="4" fillId="0" borderId="7" xfId="0" applyNumberFormat="1" applyFont="1" applyBorder="1" applyAlignment="1">
      <alignment horizontal="center" vertical="center"/>
    </xf>
    <xf numFmtId="49" fontId="4" fillId="0" borderId="1" xfId="0" applyNumberFormat="1" applyFont="1" applyBorder="1" applyAlignment="1">
      <alignment horizontal="center" vertical="center"/>
    </xf>
    <xf numFmtId="49" fontId="4" fillId="0" borderId="20" xfId="0" applyNumberFormat="1" applyFont="1" applyBorder="1" applyAlignment="1">
      <alignment horizontal="center" vertical="center"/>
    </xf>
    <xf numFmtId="49" fontId="15" fillId="0" borderId="7" xfId="0" applyNumberFormat="1" applyFont="1" applyBorder="1" applyAlignment="1">
      <alignment horizontal="center" vertical="center"/>
    </xf>
    <xf numFmtId="4" fontId="23" fillId="0" borderId="6" xfId="0" applyNumberFormat="1" applyFont="1" applyFill="1" applyBorder="1" applyAlignment="1">
      <alignment horizontal="right" vertical="center"/>
    </xf>
    <xf numFmtId="0" fontId="2" fillId="2" borderId="1" xfId="0" applyFont="1" applyFill="1" applyBorder="1" applyAlignment="1">
      <alignment horizontal="left" vertical="center" wrapText="1"/>
    </xf>
    <xf numFmtId="4" fontId="23" fillId="0" borderId="7" xfId="0" applyNumberFormat="1" applyFont="1" applyFill="1" applyBorder="1" applyAlignment="1">
      <alignment vertical="center"/>
    </xf>
    <xf numFmtId="4" fontId="23" fillId="0" borderId="1" xfId="0" applyNumberFormat="1" applyFont="1" applyFill="1" applyBorder="1" applyAlignment="1">
      <alignment vertical="center"/>
    </xf>
    <xf numFmtId="4" fontId="23" fillId="0" borderId="20" xfId="0" applyNumberFormat="1" applyFont="1" applyFill="1" applyBorder="1"/>
    <xf numFmtId="4" fontId="23" fillId="0" borderId="5" xfId="0" applyNumberFormat="1" applyFont="1" applyFill="1" applyBorder="1"/>
    <xf numFmtId="4" fontId="23" fillId="0" borderId="22" xfId="0" applyNumberFormat="1" applyFont="1" applyFill="1" applyBorder="1"/>
    <xf numFmtId="4" fontId="23" fillId="0" borderId="4" xfId="0" applyNumberFormat="1" applyFont="1" applyFill="1" applyBorder="1" applyAlignment="1">
      <alignment horizontal="right"/>
    </xf>
    <xf numFmtId="4" fontId="23" fillId="0" borderId="38" xfId="0" applyNumberFormat="1" applyFont="1" applyFill="1" applyBorder="1"/>
    <xf numFmtId="4" fontId="23" fillId="0" borderId="28" xfId="0" applyNumberFormat="1" applyFont="1" applyFill="1" applyBorder="1"/>
    <xf numFmtId="49" fontId="23" fillId="0" borderId="3" xfId="0" applyNumberFormat="1" applyFont="1" applyFill="1" applyBorder="1" applyAlignment="1">
      <alignment horizontal="center" vertical="center"/>
    </xf>
    <xf numFmtId="0" fontId="23" fillId="0" borderId="3" xfId="0" applyFont="1" applyFill="1" applyBorder="1" applyAlignment="1">
      <alignment horizontal="center" vertical="center"/>
    </xf>
    <xf numFmtId="0" fontId="23" fillId="2" borderId="3" xfId="0" applyFont="1" applyFill="1" applyBorder="1" applyAlignment="1">
      <alignment horizontal="center" vertical="center" wrapText="1"/>
    </xf>
    <xf numFmtId="0" fontId="1" fillId="0" borderId="18" xfId="0" applyFont="1" applyFill="1" applyBorder="1" applyAlignment="1">
      <alignment horizontal="center" vertical="center" wrapText="1"/>
    </xf>
    <xf numFmtId="49" fontId="23" fillId="0" borderId="27" xfId="0" applyNumberFormat="1" applyFont="1" applyFill="1" applyBorder="1" applyAlignment="1">
      <alignment horizontal="center" vertical="center"/>
    </xf>
    <xf numFmtId="4" fontId="23" fillId="0" borderId="21" xfId="0" applyNumberFormat="1" applyFont="1" applyFill="1" applyBorder="1"/>
    <xf numFmtId="4" fontId="23" fillId="0" borderId="0" xfId="0" applyNumberFormat="1" applyFont="1"/>
    <xf numFmtId="4" fontId="2" fillId="2" borderId="1" xfId="0" applyNumberFormat="1" applyFont="1" applyFill="1" applyBorder="1" applyAlignment="1">
      <alignment horizontal="right" vertical="center"/>
    </xf>
    <xf numFmtId="4" fontId="10" fillId="0" borderId="6" xfId="0" applyNumberFormat="1" applyFont="1" applyFill="1" applyBorder="1" applyAlignment="1">
      <alignment horizontal="right" vertical="center"/>
    </xf>
    <xf numFmtId="4" fontId="39" fillId="0" borderId="7" xfId="0" applyNumberFormat="1" applyFont="1" applyFill="1" applyBorder="1"/>
    <xf numFmtId="4" fontId="39" fillId="0" borderId="1" xfId="0" applyNumberFormat="1" applyFont="1" applyFill="1" applyBorder="1"/>
    <xf numFmtId="4" fontId="39" fillId="0" borderId="4" xfId="0" applyNumberFormat="1" applyFont="1" applyFill="1" applyBorder="1"/>
    <xf numFmtId="4" fontId="39" fillId="0" borderId="31" xfId="0" applyNumberFormat="1" applyFont="1" applyFill="1" applyBorder="1"/>
    <xf numFmtId="0" fontId="5" fillId="0" borderId="32" xfId="0" applyFont="1" applyBorder="1" applyAlignment="1">
      <alignment horizontal="center"/>
    </xf>
    <xf numFmtId="0" fontId="6" fillId="0" borderId="5" xfId="0" applyFont="1" applyBorder="1" applyAlignment="1">
      <alignment wrapText="1"/>
    </xf>
    <xf numFmtId="4" fontId="5" fillId="2" borderId="5" xfId="0" applyNumberFormat="1" applyFont="1" applyFill="1" applyBorder="1" applyAlignment="1" applyProtection="1">
      <alignment horizontal="right"/>
    </xf>
    <xf numFmtId="4" fontId="5" fillId="0" borderId="8" xfId="0" applyNumberFormat="1" applyFont="1" applyFill="1" applyBorder="1" applyAlignment="1">
      <alignment horizontal="right"/>
    </xf>
    <xf numFmtId="3" fontId="5" fillId="2" borderId="5" xfId="0" applyNumberFormat="1" applyFont="1" applyFill="1" applyBorder="1" applyAlignment="1">
      <alignment horizontal="right"/>
    </xf>
    <xf numFmtId="3" fontId="5" fillId="2" borderId="6" xfId="0" applyNumberFormat="1" applyFont="1" applyFill="1" applyBorder="1" applyAlignment="1">
      <alignment horizontal="right"/>
    </xf>
    <xf numFmtId="0" fontId="6" fillId="2" borderId="27" xfId="0" applyFont="1" applyFill="1" applyBorder="1" applyAlignment="1">
      <alignment horizontal="center" wrapText="1"/>
    </xf>
    <xf numFmtId="0" fontId="6" fillId="2" borderId="20" xfId="0" applyFont="1" applyFill="1" applyBorder="1" applyAlignment="1">
      <alignment wrapText="1"/>
    </xf>
    <xf numFmtId="4" fontId="6" fillId="2" borderId="20" xfId="0" applyNumberFormat="1" applyFont="1" applyFill="1" applyBorder="1" applyAlignment="1" applyProtection="1">
      <alignment horizontal="right"/>
    </xf>
    <xf numFmtId="4" fontId="6" fillId="2" borderId="20" xfId="0" applyNumberFormat="1" applyFont="1" applyFill="1" applyBorder="1" applyAlignment="1">
      <alignment horizontal="right"/>
    </xf>
    <xf numFmtId="4" fontId="6" fillId="2" borderId="21" xfId="0" applyNumberFormat="1" applyFont="1" applyFill="1" applyBorder="1" applyAlignment="1">
      <alignment horizontal="right"/>
    </xf>
    <xf numFmtId="0" fontId="1" fillId="2" borderId="56" xfId="0" applyFont="1" applyFill="1" applyBorder="1" applyAlignment="1">
      <alignment horizontal="center" wrapText="1"/>
    </xf>
    <xf numFmtId="4" fontId="1" fillId="2" borderId="25" xfId="0" applyNumberFormat="1" applyFont="1" applyFill="1" applyBorder="1" applyAlignment="1" applyProtection="1">
      <alignment horizontal="right"/>
    </xf>
    <xf numFmtId="0" fontId="1" fillId="2" borderId="36" xfId="0" applyFont="1" applyFill="1" applyBorder="1" applyAlignment="1">
      <alignment wrapText="1"/>
    </xf>
    <xf numFmtId="49" fontId="23" fillId="2" borderId="7" xfId="0" applyNumberFormat="1" applyFont="1" applyFill="1" applyBorder="1" applyAlignment="1">
      <alignment horizontal="center" vertical="center" wrapText="1"/>
    </xf>
    <xf numFmtId="49" fontId="12" fillId="0" borderId="31" xfId="0" applyNumberFormat="1" applyFont="1" applyFill="1" applyBorder="1" applyAlignment="1">
      <alignment horizontal="center" vertical="center"/>
    </xf>
    <xf numFmtId="49" fontId="12" fillId="0" borderId="7" xfId="0" applyNumberFormat="1" applyFont="1" applyFill="1" applyBorder="1" applyAlignment="1">
      <alignment horizontal="center" vertical="center"/>
    </xf>
    <xf numFmtId="49" fontId="12" fillId="0" borderId="7" xfId="0" applyNumberFormat="1" applyFont="1" applyBorder="1" applyAlignment="1">
      <alignment horizontal="center" vertical="center"/>
    </xf>
    <xf numFmtId="4" fontId="24" fillId="0" borderId="3" xfId="0" applyNumberFormat="1" applyFont="1" applyFill="1" applyBorder="1"/>
    <xf numFmtId="4" fontId="39" fillId="0" borderId="3" xfId="0" applyNumberFormat="1" applyFont="1" applyFill="1" applyBorder="1"/>
    <xf numFmtId="4" fontId="24" fillId="0" borderId="31" xfId="0" applyNumberFormat="1" applyFont="1" applyFill="1" applyBorder="1"/>
    <xf numFmtId="4" fontId="12" fillId="0" borderId="17" xfId="0" applyNumberFormat="1" applyFont="1" applyFill="1" applyBorder="1"/>
    <xf numFmtId="4" fontId="12" fillId="0" borderId="30" xfId="0" applyNumberFormat="1" applyFont="1" applyFill="1" applyBorder="1"/>
    <xf numFmtId="4" fontId="23" fillId="0" borderId="27" xfId="0" applyNumberFormat="1" applyFont="1" applyFill="1" applyBorder="1"/>
    <xf numFmtId="4" fontId="23" fillId="0" borderId="43" xfId="0" applyNumberFormat="1" applyFont="1" applyFill="1" applyBorder="1"/>
    <xf numFmtId="4" fontId="23" fillId="0" borderId="44" xfId="0" applyNumberFormat="1" applyFont="1" applyFill="1" applyBorder="1"/>
    <xf numFmtId="4" fontId="23" fillId="0" borderId="45" xfId="0" applyNumberFormat="1" applyFont="1" applyFill="1" applyBorder="1"/>
    <xf numFmtId="4" fontId="12" fillId="0" borderId="20" xfId="0" applyNumberFormat="1" applyFont="1" applyFill="1" applyBorder="1"/>
    <xf numFmtId="4" fontId="12" fillId="0" borderId="27" xfId="0" applyNumberFormat="1" applyFont="1" applyFill="1" applyBorder="1"/>
    <xf numFmtId="4" fontId="12" fillId="0" borderId="28" xfId="0" applyNumberFormat="1" applyFont="1" applyFill="1" applyBorder="1"/>
    <xf numFmtId="4" fontId="12" fillId="0" borderId="21" xfId="0" applyNumberFormat="1" applyFont="1" applyFill="1" applyBorder="1"/>
    <xf numFmtId="4" fontId="23" fillId="0" borderId="32" xfId="0" applyNumberFormat="1" applyFont="1" applyFill="1" applyBorder="1"/>
    <xf numFmtId="4" fontId="38" fillId="3" borderId="3" xfId="0" applyNumberFormat="1" applyFont="1" applyFill="1" applyBorder="1" applyAlignment="1">
      <alignment horizontal="right" wrapText="1"/>
    </xf>
    <xf numFmtId="4" fontId="23" fillId="0" borderId="3" xfId="0" applyNumberFormat="1" applyFont="1" applyFill="1" applyBorder="1" applyAlignment="1">
      <alignment horizontal="right"/>
    </xf>
    <xf numFmtId="4" fontId="23" fillId="0" borderId="66" xfId="0" applyNumberFormat="1" applyFont="1" applyFill="1" applyBorder="1"/>
    <xf numFmtId="4" fontId="12" fillId="0" borderId="38" xfId="0" applyNumberFormat="1" applyFont="1" applyFill="1" applyBorder="1"/>
    <xf numFmtId="4" fontId="24" fillId="0" borderId="26" xfId="0" applyNumberFormat="1" applyFont="1" applyFill="1" applyBorder="1"/>
    <xf numFmtId="4" fontId="23" fillId="0" borderId="3" xfId="0" applyNumberFormat="1" applyFont="1" applyFill="1" applyBorder="1" applyAlignment="1">
      <alignment vertical="center"/>
    </xf>
    <xf numFmtId="4" fontId="23" fillId="0" borderId="4" xfId="0" applyNumberFormat="1" applyFont="1" applyFill="1" applyBorder="1" applyAlignment="1">
      <alignment vertical="center"/>
    </xf>
    <xf numFmtId="4" fontId="12" fillId="0" borderId="49" xfId="0" applyNumberFormat="1" applyFont="1" applyFill="1" applyBorder="1"/>
    <xf numFmtId="4" fontId="12" fillId="0" borderId="15" xfId="0" applyNumberFormat="1" applyFont="1" applyFill="1" applyBorder="1"/>
    <xf numFmtId="0" fontId="23" fillId="0" borderId="43" xfId="0" applyFont="1" applyFill="1" applyBorder="1" applyAlignment="1">
      <alignment horizontal="center" vertical="center"/>
    </xf>
    <xf numFmtId="49" fontId="23" fillId="0" borderId="23" xfId="0" applyNumberFormat="1" applyFont="1" applyBorder="1" applyAlignment="1">
      <alignment horizontal="center" vertical="center"/>
    </xf>
    <xf numFmtId="49" fontId="23" fillId="0" borderId="32" xfId="0" applyNumberFormat="1" applyFont="1" applyFill="1" applyBorder="1" applyAlignment="1">
      <alignment horizontal="center" vertical="center"/>
    </xf>
    <xf numFmtId="49" fontId="23" fillId="0" borderId="8" xfId="0" applyNumberFormat="1" applyFont="1" applyBorder="1" applyAlignment="1">
      <alignment horizontal="center" vertical="center"/>
    </xf>
    <xf numFmtId="4" fontId="12" fillId="0" borderId="46" xfId="0" applyNumberFormat="1" applyFont="1" applyFill="1" applyBorder="1" applyAlignment="1">
      <alignment horizontal="right"/>
    </xf>
    <xf numFmtId="0" fontId="1" fillId="0" borderId="68" xfId="0" applyFont="1" applyBorder="1" applyAlignment="1">
      <alignment horizontal="left"/>
    </xf>
    <xf numFmtId="4" fontId="1" fillId="0" borderId="54" xfId="0" applyNumberFormat="1" applyFont="1" applyFill="1" applyBorder="1" applyAlignment="1">
      <alignment horizontal="right"/>
    </xf>
    <xf numFmtId="4" fontId="1" fillId="0" borderId="53" xfId="0" applyNumberFormat="1" applyFont="1" applyFill="1" applyBorder="1" applyAlignment="1">
      <alignment horizontal="right"/>
    </xf>
    <xf numFmtId="4" fontId="1" fillId="0" borderId="69" xfId="0" applyNumberFormat="1" applyFont="1" applyFill="1" applyBorder="1" applyAlignment="1">
      <alignment horizontal="right"/>
    </xf>
    <xf numFmtId="0" fontId="1" fillId="0" borderId="41" xfId="0" applyFont="1" applyBorder="1" applyAlignment="1">
      <alignment horizontal="left"/>
    </xf>
    <xf numFmtId="4" fontId="1" fillId="0" borderId="13" xfId="0" applyNumberFormat="1" applyFont="1" applyFill="1" applyBorder="1" applyAlignment="1">
      <alignment horizontal="right"/>
    </xf>
    <xf numFmtId="49" fontId="1" fillId="0" borderId="62" xfId="0" applyNumberFormat="1" applyFont="1" applyFill="1" applyBorder="1" applyAlignment="1">
      <alignment horizontal="center" vertical="center"/>
    </xf>
    <xf numFmtId="0" fontId="10" fillId="0" borderId="54" xfId="0" applyFont="1" applyBorder="1" applyAlignment="1">
      <alignment horizontal="center" vertical="center"/>
    </xf>
    <xf numFmtId="0" fontId="10" fillId="0" borderId="63" xfId="0" applyFont="1" applyBorder="1" applyAlignment="1">
      <alignment horizontal="center" vertical="center"/>
    </xf>
    <xf numFmtId="49" fontId="1" fillId="0" borderId="36" xfId="0" applyNumberFormat="1" applyFont="1" applyFill="1" applyBorder="1" applyAlignment="1">
      <alignment horizontal="center" vertical="center"/>
    </xf>
    <xf numFmtId="0" fontId="10" fillId="0" borderId="13" xfId="0" applyFont="1" applyBorder="1" applyAlignment="1">
      <alignment horizontal="center" vertical="center"/>
    </xf>
    <xf numFmtId="0" fontId="10" fillId="0" borderId="25" xfId="0" applyFont="1" applyBorder="1" applyAlignment="1">
      <alignment horizontal="center" vertical="center"/>
    </xf>
    <xf numFmtId="0" fontId="12" fillId="2" borderId="13" xfId="0" applyFont="1" applyFill="1" applyBorder="1" applyAlignment="1">
      <alignment horizontal="center" vertical="center" wrapText="1"/>
    </xf>
    <xf numFmtId="49" fontId="12" fillId="2" borderId="14" xfId="0" applyNumberFormat="1" applyFont="1" applyFill="1" applyBorder="1" applyAlignment="1">
      <alignment horizontal="center" vertical="center" wrapText="1"/>
    </xf>
    <xf numFmtId="49" fontId="23" fillId="2" borderId="32" xfId="0" applyNumberFormat="1" applyFont="1" applyFill="1" applyBorder="1" applyAlignment="1">
      <alignment horizontal="center" vertical="center" wrapText="1"/>
    </xf>
    <xf numFmtId="49" fontId="23" fillId="2" borderId="5" xfId="0" applyNumberFormat="1" applyFont="1" applyFill="1" applyBorder="1" applyAlignment="1">
      <alignment horizontal="center" vertical="center" wrapText="1"/>
    </xf>
    <xf numFmtId="49" fontId="12" fillId="0" borderId="31" xfId="0" applyNumberFormat="1" applyFont="1" applyFill="1" applyBorder="1" applyAlignment="1">
      <alignment horizontal="center" vertical="center" wrapText="1"/>
    </xf>
    <xf numFmtId="0" fontId="12" fillId="2" borderId="3" xfId="0" applyFont="1" applyFill="1" applyBorder="1" applyAlignment="1">
      <alignment horizontal="center" vertical="center" wrapText="1"/>
    </xf>
    <xf numFmtId="49" fontId="12" fillId="2" borderId="1" xfId="0" applyNumberFormat="1" applyFont="1" applyFill="1" applyBorder="1" applyAlignment="1">
      <alignment horizontal="center" vertical="center" wrapText="1"/>
    </xf>
    <xf numFmtId="0" fontId="24" fillId="2" borderId="3" xfId="0" applyFont="1" applyFill="1" applyBorder="1" applyAlignment="1">
      <alignment horizontal="center" vertical="center" wrapText="1"/>
    </xf>
    <xf numFmtId="49" fontId="24" fillId="2" borderId="1" xfId="0" applyNumberFormat="1" applyFont="1" applyFill="1" applyBorder="1" applyAlignment="1">
      <alignment horizontal="center" vertical="center" wrapText="1"/>
    </xf>
    <xf numFmtId="49" fontId="23" fillId="2" borderId="20" xfId="0" applyNumberFormat="1" applyFont="1" applyFill="1" applyBorder="1" applyAlignment="1">
      <alignment horizontal="center" vertical="center" wrapText="1"/>
    </xf>
    <xf numFmtId="0" fontId="24" fillId="2" borderId="7" xfId="0" applyFont="1" applyFill="1" applyBorder="1" applyAlignment="1">
      <alignment horizontal="center" vertical="center" wrapText="1"/>
    </xf>
    <xf numFmtId="0" fontId="23" fillId="2" borderId="7" xfId="0" applyFont="1" applyFill="1" applyBorder="1" applyAlignment="1">
      <alignment horizontal="center" vertical="center" wrapText="1"/>
    </xf>
    <xf numFmtId="0" fontId="23" fillId="2" borderId="28"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23" fillId="2" borderId="25" xfId="0" applyFont="1" applyFill="1" applyBorder="1" applyAlignment="1">
      <alignment horizontal="center" vertical="center" wrapText="1"/>
    </xf>
    <xf numFmtId="49" fontId="23" fillId="2" borderId="14" xfId="0" applyNumberFormat="1" applyFont="1" applyFill="1" applyBorder="1" applyAlignment="1">
      <alignment horizontal="center" vertical="center" wrapText="1"/>
    </xf>
    <xf numFmtId="49" fontId="23" fillId="2" borderId="44" xfId="0" applyNumberFormat="1" applyFont="1" applyFill="1" applyBorder="1" applyAlignment="1">
      <alignment horizontal="center" vertical="center" wrapText="1"/>
    </xf>
    <xf numFmtId="49" fontId="23" fillId="2" borderId="23" xfId="0" applyNumberFormat="1" applyFont="1" applyFill="1" applyBorder="1" applyAlignment="1">
      <alignment horizontal="center" vertical="center" wrapText="1"/>
    </xf>
    <xf numFmtId="49" fontId="12" fillId="0" borderId="30" xfId="0" applyNumberFormat="1" applyFont="1" applyFill="1" applyBorder="1" applyAlignment="1">
      <alignment horizontal="center" vertical="center"/>
    </xf>
    <xf numFmtId="49" fontId="12" fillId="0" borderId="62" xfId="0" applyNumberFormat="1" applyFont="1" applyFill="1" applyBorder="1" applyAlignment="1">
      <alignment horizontal="center" vertical="center"/>
    </xf>
    <xf numFmtId="49" fontId="12" fillId="0" borderId="30" xfId="0" applyNumberFormat="1" applyFont="1" applyFill="1" applyBorder="1" applyAlignment="1">
      <alignment horizontal="center" vertical="center" wrapText="1"/>
    </xf>
    <xf numFmtId="49" fontId="39" fillId="0" borderId="31" xfId="0" applyNumberFormat="1" applyFont="1" applyFill="1" applyBorder="1" applyAlignment="1">
      <alignment horizontal="center" vertical="center" wrapText="1"/>
    </xf>
    <xf numFmtId="49" fontId="12" fillId="0" borderId="49" xfId="0" applyNumberFormat="1" applyFont="1" applyFill="1" applyBorder="1" applyAlignment="1">
      <alignment horizontal="center" vertical="center" wrapText="1"/>
    </xf>
    <xf numFmtId="0" fontId="12" fillId="0" borderId="62" xfId="0" applyFont="1" applyFill="1" applyBorder="1" applyAlignment="1">
      <alignment horizontal="center" vertical="center" wrapText="1"/>
    </xf>
    <xf numFmtId="0" fontId="12" fillId="0" borderId="49" xfId="0" applyFont="1" applyFill="1" applyBorder="1" applyAlignment="1">
      <alignment horizontal="center" vertical="center" wrapText="1"/>
    </xf>
    <xf numFmtId="0" fontId="40" fillId="0" borderId="22" xfId="0" applyFont="1" applyBorder="1" applyAlignment="1">
      <alignment horizontal="left" vertical="top" wrapText="1"/>
    </xf>
    <xf numFmtId="0" fontId="40" fillId="0" borderId="18" xfId="0" applyFont="1" applyBorder="1" applyAlignment="1">
      <alignment horizontal="left" wrapText="1"/>
    </xf>
    <xf numFmtId="0" fontId="40" fillId="0" borderId="18" xfId="0" applyFont="1" applyBorder="1" applyAlignment="1">
      <alignment vertical="top" wrapText="1"/>
    </xf>
    <xf numFmtId="0" fontId="40" fillId="0" borderId="0" xfId="0" applyFont="1" applyBorder="1" applyAlignment="1">
      <alignment vertical="top" wrapText="1"/>
    </xf>
    <xf numFmtId="0" fontId="40" fillId="0" borderId="0" xfId="0" applyFont="1" applyBorder="1" applyAlignment="1">
      <alignment wrapText="1"/>
    </xf>
    <xf numFmtId="0" fontId="40" fillId="0" borderId="67" xfId="0" applyFont="1" applyBorder="1" applyAlignment="1">
      <alignment vertical="top" wrapText="1"/>
    </xf>
    <xf numFmtId="0" fontId="40" fillId="0" borderId="18" xfId="0" applyFont="1" applyFill="1" applyBorder="1" applyAlignment="1">
      <alignment vertical="center" wrapText="1"/>
    </xf>
    <xf numFmtId="0" fontId="41" fillId="0" borderId="18" xfId="0" applyFont="1" applyFill="1" applyBorder="1" applyAlignment="1">
      <alignment vertical="center" wrapText="1"/>
    </xf>
    <xf numFmtId="0" fontId="42" fillId="0" borderId="18" xfId="0" applyFont="1" applyBorder="1" applyAlignment="1">
      <alignment vertical="top" wrapText="1"/>
    </xf>
    <xf numFmtId="0" fontId="42" fillId="3" borderId="18" xfId="0" applyFont="1" applyFill="1" applyBorder="1" applyAlignment="1">
      <alignment vertical="center" wrapText="1"/>
    </xf>
    <xf numFmtId="0" fontId="40" fillId="0" borderId="18" xfId="0" applyFont="1" applyBorder="1" applyAlignment="1">
      <alignment vertical="top"/>
    </xf>
    <xf numFmtId="0" fontId="41" fillId="0" borderId="18" xfId="0" applyFont="1" applyBorder="1" applyAlignment="1">
      <alignment horizontal="left" vertical="center" wrapText="1"/>
    </xf>
    <xf numFmtId="0" fontId="40" fillId="0" borderId="19" xfId="0" applyFont="1" applyBorder="1" applyAlignment="1">
      <alignment vertical="top" wrapText="1"/>
    </xf>
    <xf numFmtId="0" fontId="41" fillId="0" borderId="41" xfId="0" applyFont="1" applyBorder="1" applyAlignment="1">
      <alignment vertical="top" wrapText="1"/>
    </xf>
    <xf numFmtId="0" fontId="40" fillId="0" borderId="22" xfId="0" applyFont="1" applyBorder="1" applyAlignment="1">
      <alignment vertical="top" wrapText="1"/>
    </xf>
    <xf numFmtId="0" fontId="40" fillId="2" borderId="19" xfId="0" applyFont="1" applyFill="1" applyBorder="1" applyAlignment="1">
      <alignment vertical="top" wrapText="1"/>
    </xf>
    <xf numFmtId="0" fontId="41" fillId="0" borderId="41" xfId="0" applyFont="1" applyBorder="1"/>
    <xf numFmtId="49" fontId="12" fillId="0" borderId="3" xfId="0" applyNumberFormat="1" applyFont="1" applyFill="1" applyBorder="1" applyAlignment="1">
      <alignment horizontal="center" vertical="center"/>
    </xf>
    <xf numFmtId="0" fontId="41" fillId="0" borderId="18" xfId="0" applyFont="1" applyBorder="1" applyAlignment="1">
      <alignment horizontal="left" wrapText="1"/>
    </xf>
    <xf numFmtId="49" fontId="39" fillId="0" borderId="31" xfId="0" applyNumberFormat="1" applyFont="1" applyFill="1" applyBorder="1" applyAlignment="1">
      <alignment horizontal="center" vertical="center"/>
    </xf>
    <xf numFmtId="49" fontId="24" fillId="0" borderId="3" xfId="0" applyNumberFormat="1" applyFont="1" applyFill="1" applyBorder="1" applyAlignment="1">
      <alignment horizontal="center" vertical="center"/>
    </xf>
    <xf numFmtId="49" fontId="24" fillId="0" borderId="7" xfId="0" applyNumberFormat="1" applyFont="1" applyBorder="1" applyAlignment="1">
      <alignment horizontal="center" vertical="center"/>
    </xf>
    <xf numFmtId="0" fontId="42" fillId="0" borderId="18" xfId="0" applyFont="1" applyBorder="1" applyAlignment="1">
      <alignment horizontal="left" wrapText="1"/>
    </xf>
    <xf numFmtId="4" fontId="24" fillId="0" borderId="32" xfId="0" applyNumberFormat="1" applyFont="1" applyFill="1" applyBorder="1"/>
    <xf numFmtId="4" fontId="24" fillId="0" borderId="5" xfId="0" applyNumberFormat="1" applyFont="1" applyFill="1" applyBorder="1"/>
    <xf numFmtId="4" fontId="24" fillId="0" borderId="6" xfId="0" applyNumberFormat="1" applyFont="1" applyFill="1" applyBorder="1"/>
    <xf numFmtId="4" fontId="12" fillId="0" borderId="62" xfId="0" applyNumberFormat="1" applyFont="1" applyFill="1" applyBorder="1"/>
    <xf numFmtId="4" fontId="12" fillId="0" borderId="33" xfId="0" applyNumberFormat="1" applyFont="1" applyFill="1" applyBorder="1"/>
    <xf numFmtId="4" fontId="12" fillId="0" borderId="70" xfId="0" applyNumberFormat="1" applyFont="1" applyFill="1" applyBorder="1" applyAlignment="1">
      <alignment horizontal="right"/>
    </xf>
    <xf numFmtId="0" fontId="23" fillId="0" borderId="54" xfId="0" applyFont="1" applyFill="1" applyBorder="1" applyAlignment="1">
      <alignment horizontal="center"/>
    </xf>
    <xf numFmtId="0" fontId="23" fillId="0" borderId="63" xfId="0" applyFont="1" applyFill="1" applyBorder="1" applyAlignment="1">
      <alignment horizontal="center"/>
    </xf>
    <xf numFmtId="0" fontId="23" fillId="0" borderId="53" xfId="0" applyFont="1" applyFill="1" applyBorder="1" applyAlignment="1">
      <alignment horizontal="center"/>
    </xf>
    <xf numFmtId="0" fontId="23" fillId="0" borderId="70" xfId="0" applyFont="1" applyFill="1" applyBorder="1" applyAlignment="1">
      <alignment horizontal="center"/>
    </xf>
    <xf numFmtId="0" fontId="23" fillId="0" borderId="68" xfId="0" applyFont="1" applyFill="1" applyBorder="1" applyAlignment="1">
      <alignment horizontal="center"/>
    </xf>
    <xf numFmtId="4" fontId="1" fillId="0" borderId="14" xfId="0" applyNumberFormat="1" applyFont="1" applyFill="1" applyBorder="1" applyAlignment="1">
      <alignment horizontal="right"/>
    </xf>
    <xf numFmtId="4" fontId="1" fillId="0" borderId="68" xfId="0" applyNumberFormat="1" applyFont="1" applyFill="1" applyBorder="1" applyAlignment="1">
      <alignment horizontal="right"/>
    </xf>
    <xf numFmtId="4" fontId="1" fillId="0" borderId="41" xfId="0" applyNumberFormat="1" applyFont="1" applyFill="1" applyBorder="1" applyAlignment="1">
      <alignment horizontal="right"/>
    </xf>
    <xf numFmtId="49" fontId="12" fillId="0" borderId="56" xfId="0" applyNumberFormat="1" applyFont="1" applyFill="1" applyBorder="1" applyAlignment="1">
      <alignment horizontal="center" vertical="center" wrapText="1"/>
    </xf>
    <xf numFmtId="0" fontId="41" fillId="2" borderId="15" xfId="0" applyFont="1" applyFill="1" applyBorder="1" applyAlignment="1">
      <alignment vertical="top" wrapText="1"/>
    </xf>
    <xf numFmtId="4" fontId="12" fillId="0" borderId="59" xfId="0" applyNumberFormat="1" applyFont="1" applyBorder="1"/>
    <xf numFmtId="4" fontId="12" fillId="0" borderId="42" xfId="0" applyNumberFormat="1" applyFont="1" applyBorder="1"/>
    <xf numFmtId="4" fontId="23" fillId="0" borderId="42" xfId="0" applyNumberFormat="1" applyFont="1" applyBorder="1"/>
    <xf numFmtId="4" fontId="23" fillId="0" borderId="71" xfId="0" applyNumberFormat="1" applyFont="1" applyBorder="1"/>
    <xf numFmtId="4" fontId="23" fillId="0" borderId="72" xfId="0" applyNumberFormat="1" applyFont="1" applyBorder="1"/>
    <xf numFmtId="0" fontId="33" fillId="0" borderId="18" xfId="0" applyFont="1" applyBorder="1" applyAlignment="1">
      <alignment horizontal="left" wrapText="1"/>
    </xf>
    <xf numFmtId="0" fontId="2" fillId="0" borderId="1" xfId="0" applyFont="1" applyBorder="1" applyAlignment="1">
      <alignment vertical="top" wrapText="1"/>
    </xf>
    <xf numFmtId="0" fontId="5" fillId="0" borderId="18" xfId="0" applyFont="1" applyBorder="1" applyAlignment="1">
      <alignment vertical="top" wrapText="1"/>
    </xf>
    <xf numFmtId="0" fontId="5" fillId="0" borderId="18" xfId="0" applyFont="1" applyBorder="1" applyAlignment="1">
      <alignment vertical="center" wrapText="1"/>
    </xf>
    <xf numFmtId="0" fontId="1" fillId="0" borderId="1" xfId="0" applyFont="1" applyBorder="1" applyAlignment="1">
      <alignment vertical="center" wrapText="1"/>
    </xf>
    <xf numFmtId="0" fontId="5" fillId="0" borderId="1" xfId="0" applyFont="1" applyBorder="1"/>
    <xf numFmtId="0" fontId="5" fillId="0" borderId="4" xfId="0" applyFont="1" applyBorder="1"/>
    <xf numFmtId="49" fontId="5" fillId="2" borderId="1" xfId="0" applyNumberFormat="1" applyFont="1" applyFill="1" applyBorder="1" applyAlignment="1">
      <alignment horizontal="center" vertical="center" wrapText="1"/>
    </xf>
    <xf numFmtId="0" fontId="46" fillId="0" borderId="18" xfId="0" applyFont="1" applyFill="1" applyBorder="1" applyAlignment="1">
      <alignment vertical="center" wrapText="1"/>
    </xf>
    <xf numFmtId="49" fontId="5" fillId="0" borderId="5" xfId="0" applyNumberFormat="1" applyFont="1" applyFill="1" applyBorder="1" applyAlignment="1">
      <alignment horizontal="center" vertical="center"/>
    </xf>
    <xf numFmtId="0" fontId="46" fillId="0" borderId="18" xfId="0" applyFont="1" applyBorder="1" applyAlignment="1">
      <alignment vertical="top" wrapText="1"/>
    </xf>
    <xf numFmtId="49" fontId="5" fillId="0" borderId="32" xfId="0" applyNumberFormat="1" applyFont="1" applyFill="1" applyBorder="1" applyAlignment="1">
      <alignment horizontal="center" vertical="center"/>
    </xf>
    <xf numFmtId="0" fontId="2" fillId="0" borderId="1" xfId="0" applyFont="1" applyFill="1" applyBorder="1" applyAlignment="1">
      <alignment vertical="top" wrapText="1"/>
    </xf>
    <xf numFmtId="4" fontId="2" fillId="2" borderId="1" xfId="0" applyNumberFormat="1" applyFont="1" applyFill="1" applyBorder="1" applyAlignment="1">
      <alignment horizontal="right"/>
    </xf>
    <xf numFmtId="0" fontId="2" fillId="2" borderId="73" xfId="0" applyFont="1" applyFill="1" applyBorder="1" applyAlignment="1">
      <alignment horizontal="center" wrapText="1"/>
    </xf>
    <xf numFmtId="4" fontId="2" fillId="0" borderId="23" xfId="0" applyNumberFormat="1" applyFont="1" applyFill="1" applyBorder="1" applyAlignment="1">
      <alignment horizontal="right"/>
    </xf>
    <xf numFmtId="4" fontId="2" fillId="2" borderId="23" xfId="0" applyNumberFormat="1" applyFont="1" applyFill="1" applyBorder="1" applyAlignment="1">
      <alignment horizontal="right"/>
    </xf>
    <xf numFmtId="4" fontId="2" fillId="2" borderId="24" xfId="0" applyNumberFormat="1" applyFont="1" applyFill="1" applyBorder="1" applyAlignment="1">
      <alignment horizontal="right"/>
    </xf>
    <xf numFmtId="4" fontId="2" fillId="0" borderId="1" xfId="0" applyNumberFormat="1" applyFont="1" applyFill="1" applyBorder="1" applyAlignment="1">
      <alignment horizontal="right"/>
    </xf>
    <xf numFmtId="4" fontId="2" fillId="2" borderId="4" xfId="0" applyNumberFormat="1" applyFont="1" applyFill="1" applyBorder="1" applyAlignment="1">
      <alignment horizontal="right"/>
    </xf>
    <xf numFmtId="0" fontId="2" fillId="0" borderId="11" xfId="0" applyFont="1" applyBorder="1" applyAlignment="1">
      <alignment wrapText="1"/>
    </xf>
    <xf numFmtId="4" fontId="12" fillId="2" borderId="1" xfId="0" applyNumberFormat="1" applyFont="1" applyFill="1" applyBorder="1" applyAlignment="1">
      <alignment horizontal="right"/>
    </xf>
    <xf numFmtId="49" fontId="12" fillId="0" borderId="37" xfId="0" applyNumberFormat="1" applyFont="1" applyBorder="1" applyAlignment="1">
      <alignment horizontal="center"/>
    </xf>
    <xf numFmtId="49" fontId="23" fillId="0" borderId="10" xfId="0" applyNumberFormat="1" applyFont="1" applyBorder="1" applyAlignment="1">
      <alignment horizontal="center"/>
    </xf>
    <xf numFmtId="0" fontId="12" fillId="0" borderId="10" xfId="0" applyFont="1" applyBorder="1" applyAlignment="1">
      <alignment horizontal="center"/>
    </xf>
    <xf numFmtId="0" fontId="12" fillId="0" borderId="10" xfId="0" applyFont="1" applyBorder="1" applyAlignment="1">
      <alignment horizontal="left" wrapText="1"/>
    </xf>
    <xf numFmtId="0" fontId="24" fillId="0" borderId="10" xfId="0" applyFont="1" applyBorder="1"/>
    <xf numFmtId="49" fontId="4" fillId="2" borderId="7" xfId="0" applyNumberFormat="1" applyFont="1" applyFill="1" applyBorder="1" applyAlignment="1">
      <alignment horizontal="center" vertical="center" wrapText="1"/>
    </xf>
    <xf numFmtId="0" fontId="4" fillId="0" borderId="1" xfId="0" applyFont="1" applyBorder="1" applyAlignment="1">
      <alignment horizontal="left" vertical="center" wrapText="1"/>
    </xf>
    <xf numFmtId="4" fontId="5" fillId="0" borderId="1"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4" fillId="0" borderId="1" xfId="0" applyNumberFormat="1" applyFont="1" applyBorder="1" applyAlignment="1">
      <alignment horizontal="center" vertical="center"/>
    </xf>
    <xf numFmtId="4" fontId="2" fillId="0" borderId="4" xfId="0" applyNumberFormat="1" applyFont="1" applyBorder="1" applyAlignment="1">
      <alignment horizontal="center" vertical="center"/>
    </xf>
    <xf numFmtId="4" fontId="5" fillId="0" borderId="20" xfId="0" applyNumberFormat="1" applyFont="1" applyFill="1" applyBorder="1" applyAlignment="1">
      <alignment horizontal="center" vertical="center"/>
    </xf>
    <xf numFmtId="4" fontId="2" fillId="0" borderId="20" xfId="0" applyNumberFormat="1" applyFont="1" applyBorder="1" applyAlignment="1">
      <alignment horizontal="center" vertical="center"/>
    </xf>
    <xf numFmtId="4" fontId="2" fillId="0" borderId="21" xfId="0" applyNumberFormat="1" applyFont="1" applyBorder="1" applyAlignment="1">
      <alignment horizontal="center" vertical="center"/>
    </xf>
    <xf numFmtId="4" fontId="12" fillId="0" borderId="14" xfId="0" applyNumberFormat="1" applyFont="1" applyFill="1" applyBorder="1" applyAlignment="1">
      <alignment horizontal="center" vertical="center"/>
    </xf>
    <xf numFmtId="4" fontId="12" fillId="0" borderId="15" xfId="0" applyNumberFormat="1" applyFont="1" applyFill="1" applyBorder="1" applyAlignment="1">
      <alignment horizontal="center" vertical="center"/>
    </xf>
    <xf numFmtId="4" fontId="12" fillId="0" borderId="1" xfId="0" applyNumberFormat="1" applyFont="1" applyBorder="1" applyAlignment="1">
      <alignment horizontal="center" vertical="center"/>
    </xf>
    <xf numFmtId="4" fontId="12" fillId="0" borderId="4" xfId="0" applyNumberFormat="1" applyFont="1" applyBorder="1" applyAlignment="1">
      <alignment horizontal="center" vertical="center"/>
    </xf>
    <xf numFmtId="4" fontId="23" fillId="0" borderId="4" xfId="0" applyNumberFormat="1" applyFont="1" applyBorder="1" applyAlignment="1">
      <alignment horizontal="center" vertical="center"/>
    </xf>
    <xf numFmtId="4" fontId="2" fillId="0" borderId="1" xfId="0" applyNumberFormat="1" applyFont="1" applyFill="1" applyBorder="1" applyAlignment="1">
      <alignment horizontal="center" vertical="center"/>
    </xf>
    <xf numFmtId="0" fontId="6" fillId="0" borderId="0" xfId="0" applyFont="1" applyFill="1" applyBorder="1" applyAlignment="1">
      <alignment horizontal="center" vertical="center" wrapText="1"/>
    </xf>
    <xf numFmtId="0" fontId="6" fillId="0" borderId="0" xfId="0" applyFont="1" applyBorder="1" applyAlignment="1">
      <alignment horizontal="center" vertical="center"/>
    </xf>
    <xf numFmtId="1" fontId="2" fillId="0" borderId="0" xfId="0" applyNumberFormat="1" applyFont="1" applyBorder="1" applyAlignment="1">
      <alignment horizontal="center" vertical="center"/>
    </xf>
    <xf numFmtId="0" fontId="2" fillId="0" borderId="1" xfId="0" applyFont="1" applyBorder="1" applyAlignment="1">
      <alignment vertical="center" wrapText="1"/>
    </xf>
    <xf numFmtId="0" fontId="2" fillId="0" borderId="19" xfId="0" applyFont="1" applyBorder="1" applyAlignment="1">
      <alignment vertical="center" wrapText="1"/>
    </xf>
    <xf numFmtId="0" fontId="4" fillId="0" borderId="19" xfId="0" applyFont="1" applyBorder="1" applyAlignment="1">
      <alignment horizontal="left" vertical="center" wrapText="1"/>
    </xf>
    <xf numFmtId="0" fontId="12" fillId="2" borderId="14" xfId="0" applyFont="1" applyFill="1" applyBorder="1" applyAlignment="1">
      <alignment horizontal="center" vertical="top" wrapText="1"/>
    </xf>
    <xf numFmtId="49" fontId="12" fillId="2" borderId="14" xfId="0" applyNumberFormat="1" applyFont="1" applyFill="1" applyBorder="1" applyAlignment="1">
      <alignment horizontal="center" vertical="top" wrapText="1"/>
    </xf>
    <xf numFmtId="0" fontId="12" fillId="2" borderId="41" xfId="0" applyFont="1" applyFill="1" applyBorder="1" applyAlignment="1">
      <alignment horizontal="left" vertical="center" wrapText="1"/>
    </xf>
    <xf numFmtId="0" fontId="24" fillId="0" borderId="14" xfId="0" applyFont="1" applyBorder="1" applyAlignment="1">
      <alignment vertical="center" wrapText="1"/>
    </xf>
    <xf numFmtId="49" fontId="5" fillId="0" borderId="3" xfId="0" applyNumberFormat="1" applyFont="1" applyFill="1" applyBorder="1" applyAlignment="1">
      <alignment horizontal="center" vertical="center" wrapText="1"/>
    </xf>
    <xf numFmtId="0" fontId="5" fillId="2" borderId="7" xfId="0" applyFont="1" applyFill="1" applyBorder="1" applyAlignment="1">
      <alignment horizontal="center" vertical="center" wrapText="1"/>
    </xf>
    <xf numFmtId="0" fontId="34" fillId="0" borderId="18" xfId="0" applyFont="1" applyFill="1" applyBorder="1" applyAlignment="1">
      <alignment horizontal="left" vertical="center" wrapText="1"/>
    </xf>
    <xf numFmtId="0" fontId="34" fillId="3" borderId="18" xfId="0" applyFont="1" applyFill="1" applyBorder="1" applyAlignment="1">
      <alignment horizontal="left" vertical="center" wrapText="1"/>
    </xf>
    <xf numFmtId="0" fontId="4" fillId="0" borderId="1" xfId="0" applyFont="1" applyBorder="1" applyAlignment="1">
      <alignment horizontal="left" wrapText="1"/>
    </xf>
    <xf numFmtId="4" fontId="5" fillId="0" borderId="1" xfId="0" applyNumberFormat="1" applyFont="1" applyBorder="1" applyAlignment="1">
      <alignment horizontal="center" vertical="center"/>
    </xf>
    <xf numFmtId="4" fontId="12" fillId="0" borderId="16" xfId="0" applyNumberFormat="1" applyFont="1" applyFill="1" applyBorder="1"/>
    <xf numFmtId="0" fontId="2" fillId="0" borderId="3" xfId="0" applyFont="1" applyBorder="1"/>
    <xf numFmtId="49" fontId="2" fillId="0" borderId="3" xfId="0" applyNumberFormat="1" applyFont="1" applyFill="1" applyBorder="1" applyAlignment="1">
      <alignment horizontal="center" vertical="center"/>
    </xf>
    <xf numFmtId="0" fontId="5" fillId="0" borderId="14" xfId="0" applyFont="1" applyBorder="1" applyAlignment="1">
      <alignment horizontal="left"/>
    </xf>
    <xf numFmtId="49" fontId="5" fillId="0" borderId="74" xfId="0" applyNumberFormat="1" applyFont="1" applyFill="1" applyBorder="1" applyAlignment="1">
      <alignment horizontal="center" vertical="center"/>
    </xf>
    <xf numFmtId="0" fontId="2" fillId="0" borderId="20" xfId="0" applyFont="1" applyFill="1" applyBorder="1" applyAlignment="1">
      <alignment horizontal="center" vertical="center"/>
    </xf>
    <xf numFmtId="49" fontId="2" fillId="0" borderId="28" xfId="0" applyNumberFormat="1" applyFont="1" applyBorder="1" applyAlignment="1">
      <alignment horizontal="center" vertical="center"/>
    </xf>
    <xf numFmtId="0" fontId="33" fillId="0" borderId="19" xfId="0" applyFont="1" applyBorder="1" applyAlignment="1">
      <alignment horizontal="left" wrapText="1"/>
    </xf>
    <xf numFmtId="0" fontId="4" fillId="0" borderId="20" xfId="0" applyFont="1" applyFill="1" applyBorder="1" applyAlignment="1">
      <alignment horizontal="left" wrapText="1"/>
    </xf>
    <xf numFmtId="4" fontId="2" fillId="0" borderId="20" xfId="0" applyNumberFormat="1" applyFont="1" applyFill="1" applyBorder="1"/>
    <xf numFmtId="0" fontId="23" fillId="0" borderId="21" xfId="0" applyFont="1" applyFill="1" applyBorder="1"/>
    <xf numFmtId="49" fontId="5" fillId="0" borderId="42" xfId="0" applyNumberFormat="1" applyFont="1" applyFill="1" applyBorder="1" applyAlignment="1">
      <alignment horizontal="center" vertical="center"/>
    </xf>
    <xf numFmtId="49" fontId="5" fillId="0" borderId="5" xfId="0" applyNumberFormat="1" applyFont="1" applyBorder="1" applyAlignment="1">
      <alignment horizontal="center" vertical="center"/>
    </xf>
    <xf numFmtId="0" fontId="5" fillId="0" borderId="22" xfId="0" applyFont="1" applyBorder="1" applyAlignment="1">
      <alignment vertical="center" wrapText="1"/>
    </xf>
    <xf numFmtId="0" fontId="5" fillId="0" borderId="5" xfId="0" applyFont="1" applyBorder="1"/>
    <xf numFmtId="0" fontId="5" fillId="0" borderId="6" xfId="0" applyFont="1" applyBorder="1"/>
    <xf numFmtId="49" fontId="5" fillId="2" borderId="39" xfId="0" applyNumberFormat="1" applyFont="1" applyFill="1" applyBorder="1" applyAlignment="1">
      <alignment horizontal="center" vertical="top" wrapText="1"/>
    </xf>
    <xf numFmtId="0" fontId="5" fillId="2" borderId="51" xfId="0" applyFont="1" applyFill="1" applyBorder="1" applyAlignment="1">
      <alignment horizontal="center" vertical="top" wrapText="1"/>
    </xf>
    <xf numFmtId="49" fontId="5" fillId="2" borderId="51" xfId="0" applyNumberFormat="1" applyFont="1" applyFill="1" applyBorder="1" applyAlignment="1">
      <alignment horizontal="center" vertical="top" wrapText="1"/>
    </xf>
    <xf numFmtId="0" fontId="5" fillId="2" borderId="51" xfId="0" applyFont="1" applyFill="1" applyBorder="1" applyAlignment="1">
      <alignment vertical="top" wrapText="1"/>
    </xf>
    <xf numFmtId="0" fontId="2" fillId="0" borderId="51" xfId="0" applyFont="1" applyBorder="1"/>
    <xf numFmtId="4" fontId="12" fillId="0" borderId="51" xfId="0" applyNumberFormat="1" applyFont="1" applyFill="1" applyBorder="1"/>
    <xf numFmtId="0" fontId="2" fillId="0" borderId="40" xfId="0" applyFont="1" applyBorder="1"/>
    <xf numFmtId="49" fontId="5" fillId="2" borderId="13" xfId="0" applyNumberFormat="1" applyFont="1" applyFill="1" applyBorder="1" applyAlignment="1">
      <alignment horizontal="center" vertical="top" wrapText="1"/>
    </xf>
    <xf numFmtId="0" fontId="5" fillId="2" borderId="14" xfId="0" applyFont="1" applyFill="1" applyBorder="1" applyAlignment="1">
      <alignment horizontal="center" vertical="top" wrapText="1"/>
    </xf>
    <xf numFmtId="49" fontId="5" fillId="2" borderId="14" xfId="0" applyNumberFormat="1" applyFont="1" applyFill="1" applyBorder="1" applyAlignment="1">
      <alignment horizontal="center" vertical="top" wrapText="1"/>
    </xf>
    <xf numFmtId="0" fontId="5" fillId="2" borderId="14" xfId="0" applyFont="1" applyFill="1" applyBorder="1" applyAlignment="1">
      <alignment vertical="top" wrapText="1"/>
    </xf>
    <xf numFmtId="0" fontId="2" fillId="0" borderId="14" xfId="0" applyFont="1" applyBorder="1"/>
    <xf numFmtId="0" fontId="1" fillId="0" borderId="5" xfId="0" applyFont="1" applyBorder="1" applyAlignment="1">
      <alignment horizontal="left" wrapText="1"/>
    </xf>
    <xf numFmtId="0" fontId="1" fillId="0" borderId="6" xfId="0" applyFont="1" applyBorder="1" applyAlignment="1">
      <alignment horizontal="left" wrapText="1"/>
    </xf>
    <xf numFmtId="49" fontId="5" fillId="0" borderId="13" xfId="0" applyNumberFormat="1" applyFont="1" applyBorder="1" applyAlignment="1">
      <alignment horizontal="center"/>
    </xf>
    <xf numFmtId="4" fontId="12" fillId="0" borderId="14" xfId="0" applyNumberFormat="1" applyFont="1" applyFill="1" applyBorder="1" applyAlignment="1">
      <alignment vertical="center" wrapText="1"/>
    </xf>
    <xf numFmtId="49" fontId="5" fillId="0" borderId="32" xfId="0" applyNumberFormat="1"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center" vertical="center" wrapText="1"/>
    </xf>
    <xf numFmtId="0" fontId="2" fillId="0" borderId="5" xfId="0" applyFont="1" applyBorder="1" applyAlignment="1">
      <alignment horizontal="left" vertical="top" wrapText="1"/>
    </xf>
    <xf numFmtId="0" fontId="2" fillId="0" borderId="5" xfId="0" applyFont="1" applyBorder="1" applyAlignment="1">
      <alignment horizontal="left" wrapText="1"/>
    </xf>
    <xf numFmtId="4" fontId="23" fillId="0" borderId="5" xfId="0" applyNumberFormat="1" applyFont="1" applyFill="1" applyBorder="1" applyAlignment="1">
      <alignment horizontal="right" vertical="center" wrapText="1"/>
    </xf>
    <xf numFmtId="0" fontId="1" fillId="0" borderId="14" xfId="0" applyFont="1" applyBorder="1" applyAlignment="1">
      <alignment horizontal="left" wrapText="1"/>
    </xf>
    <xf numFmtId="4" fontId="12" fillId="0" borderId="14" xfId="0" applyNumberFormat="1" applyFont="1" applyFill="1" applyBorder="1" applyAlignment="1">
      <alignment horizontal="right" wrapText="1"/>
    </xf>
    <xf numFmtId="0" fontId="1" fillId="0" borderId="15" xfId="0" applyFont="1" applyBorder="1" applyAlignment="1">
      <alignment horizontal="left" wrapText="1"/>
    </xf>
    <xf numFmtId="0" fontId="2" fillId="0" borderId="3" xfId="0" applyNumberFormat="1" applyFont="1" applyFill="1" applyBorder="1" applyAlignment="1" applyProtection="1">
      <alignment horizontal="center" vertical="center" wrapText="1"/>
    </xf>
    <xf numFmtId="0" fontId="23" fillId="0" borderId="18" xfId="0" applyFont="1" applyFill="1" applyBorder="1" applyAlignment="1">
      <alignment horizontal="center" wrapText="1"/>
    </xf>
    <xf numFmtId="0" fontId="1" fillId="0" borderId="18" xfId="0" applyFont="1" applyFill="1" applyBorder="1" applyAlignment="1">
      <alignment horizontal="center" vertical="center" wrapText="1"/>
    </xf>
    <xf numFmtId="0" fontId="2" fillId="0" borderId="0" xfId="0" applyFont="1"/>
    <xf numFmtId="0" fontId="1" fillId="0" borderId="1" xfId="0" applyFont="1" applyFill="1" applyBorder="1" applyAlignment="1">
      <alignment horizontal="center" vertical="center"/>
    </xf>
    <xf numFmtId="0" fontId="1" fillId="0" borderId="3" xfId="0" applyFont="1" applyFill="1" applyBorder="1" applyAlignment="1">
      <alignment horizontal="center" vertical="center"/>
    </xf>
    <xf numFmtId="4" fontId="1" fillId="0" borderId="38" xfId="0" applyNumberFormat="1" applyFont="1" applyFill="1" applyBorder="1" applyAlignment="1">
      <alignment horizontal="right" vertical="center"/>
    </xf>
    <xf numFmtId="4" fontId="10" fillId="0" borderId="38" xfId="0" applyNumberFormat="1" applyFont="1" applyFill="1" applyBorder="1" applyAlignment="1">
      <alignment horizontal="right" vertical="center"/>
    </xf>
    <xf numFmtId="0" fontId="40" fillId="0" borderId="18" xfId="0" applyFont="1" applyFill="1" applyBorder="1" applyAlignment="1">
      <alignment horizontal="left" vertical="top" wrapText="1"/>
    </xf>
    <xf numFmtId="0" fontId="40" fillId="0" borderId="19" xfId="0" applyFont="1" applyBorder="1" applyAlignment="1">
      <alignment vertical="center"/>
    </xf>
    <xf numFmtId="4" fontId="12" fillId="0" borderId="56" xfId="0" applyNumberFormat="1" applyFont="1" applyFill="1" applyBorder="1"/>
    <xf numFmtId="4" fontId="12" fillId="0" borderId="63" xfId="0" applyNumberFormat="1" applyFont="1" applyFill="1" applyBorder="1"/>
    <xf numFmtId="4" fontId="12" fillId="0" borderId="54" xfId="0" applyNumberFormat="1" applyFont="1" applyFill="1" applyBorder="1"/>
    <xf numFmtId="4" fontId="12" fillId="0" borderId="70" xfId="0" applyNumberFormat="1" applyFont="1" applyFill="1" applyBorder="1"/>
    <xf numFmtId="0" fontId="47" fillId="0" borderId="3" xfId="0" applyFont="1" applyFill="1" applyBorder="1" applyAlignment="1">
      <alignment horizontal="center" vertical="center"/>
    </xf>
    <xf numFmtId="0" fontId="47" fillId="0" borderId="1" xfId="0" applyFont="1" applyFill="1" applyBorder="1" applyAlignment="1">
      <alignment horizontal="center" vertical="center"/>
    </xf>
    <xf numFmtId="49" fontId="5" fillId="0" borderId="73" xfId="0" applyNumberFormat="1" applyFont="1" applyBorder="1" applyAlignment="1">
      <alignment horizontal="center" vertical="center"/>
    </xf>
    <xf numFmtId="0" fontId="5" fillId="0" borderId="23" xfId="0" applyFont="1" applyBorder="1" applyAlignment="1">
      <alignment horizontal="center" vertical="center"/>
    </xf>
    <xf numFmtId="49" fontId="4" fillId="0" borderId="23" xfId="0" applyNumberFormat="1" applyFont="1" applyBorder="1" applyAlignment="1">
      <alignment horizontal="center" vertical="center"/>
    </xf>
    <xf numFmtId="0" fontId="2" fillId="0" borderId="67" xfId="0" applyFont="1" applyBorder="1" applyAlignment="1">
      <alignment vertical="center" wrapText="1"/>
    </xf>
    <xf numFmtId="0" fontId="4" fillId="0" borderId="23" xfId="0" applyFont="1" applyBorder="1" applyAlignment="1">
      <alignment horizontal="left" vertical="center" wrapText="1"/>
    </xf>
    <xf numFmtId="4" fontId="2" fillId="0" borderId="23" xfId="0" applyNumberFormat="1" applyFont="1" applyBorder="1" applyAlignment="1">
      <alignment horizontal="center" vertical="center"/>
    </xf>
    <xf numFmtId="4" fontId="5" fillId="0" borderId="23" xfId="0" applyNumberFormat="1" applyFont="1" applyBorder="1" applyAlignment="1">
      <alignment horizontal="center" vertical="center"/>
    </xf>
    <xf numFmtId="4" fontId="2" fillId="0" borderId="24" xfId="0" applyNumberFormat="1" applyFont="1" applyBorder="1" applyAlignment="1">
      <alignment horizontal="center" vertical="center"/>
    </xf>
    <xf numFmtId="49" fontId="5" fillId="0" borderId="17" xfId="0" applyNumberFormat="1" applyFont="1" applyBorder="1" applyAlignment="1">
      <alignment horizontal="center" vertical="center"/>
    </xf>
    <xf numFmtId="4" fontId="5" fillId="0" borderId="1" xfId="0" applyNumberFormat="1" applyFont="1" applyFill="1" applyBorder="1" applyAlignment="1">
      <alignment vertical="center"/>
    </xf>
    <xf numFmtId="0" fontId="4" fillId="0" borderId="1" xfId="0" applyFont="1" applyBorder="1" applyAlignment="1">
      <alignment horizontal="left" vertical="top" wrapText="1"/>
    </xf>
    <xf numFmtId="0" fontId="5" fillId="0" borderId="18" xfId="0" applyFont="1" applyFill="1" applyBorder="1" applyAlignment="1">
      <alignment wrapText="1"/>
    </xf>
    <xf numFmtId="0" fontId="2" fillId="0" borderId="18" xfId="0" applyFont="1" applyFill="1" applyBorder="1" applyAlignment="1">
      <alignment vertical="center" wrapText="1"/>
    </xf>
    <xf numFmtId="49" fontId="5" fillId="0" borderId="74" xfId="0" applyNumberFormat="1" applyFont="1" applyFill="1" applyBorder="1" applyAlignment="1">
      <alignment horizontal="center" vertical="center" wrapText="1"/>
    </xf>
    <xf numFmtId="0" fontId="5" fillId="2" borderId="20" xfId="0" applyFont="1" applyFill="1" applyBorder="1" applyAlignment="1">
      <alignment horizontal="center" vertical="center" wrapText="1"/>
    </xf>
    <xf numFmtId="0" fontId="2" fillId="0" borderId="19" xfId="0" applyFont="1" applyBorder="1" applyAlignment="1">
      <alignment horizontal="left" vertical="center" wrapText="1"/>
    </xf>
    <xf numFmtId="0" fontId="4" fillId="0" borderId="20" xfId="0" applyFont="1" applyBorder="1" applyAlignment="1">
      <alignment horizontal="left" wrapText="1"/>
    </xf>
    <xf numFmtId="0" fontId="4" fillId="0" borderId="20" xfId="0" applyFont="1" applyBorder="1" applyAlignment="1">
      <alignment vertical="center" wrapText="1"/>
    </xf>
    <xf numFmtId="49" fontId="5" fillId="0" borderId="42" xfId="0" applyNumberFormat="1" applyFont="1" applyFill="1" applyBorder="1" applyAlignment="1">
      <alignment horizontal="center" vertical="center" wrapText="1"/>
    </xf>
    <xf numFmtId="0" fontId="5" fillId="2" borderId="5" xfId="0" applyFont="1" applyFill="1" applyBorder="1" applyAlignment="1">
      <alignment horizontal="center" vertical="center" wrapText="1"/>
    </xf>
    <xf numFmtId="49" fontId="4" fillId="2" borderId="5" xfId="0" applyNumberFormat="1" applyFont="1" applyFill="1" applyBorder="1" applyAlignment="1">
      <alignment horizontal="center" vertical="center" wrapText="1"/>
    </xf>
    <xf numFmtId="0" fontId="2" fillId="0" borderId="22" xfId="0" applyFont="1" applyBorder="1" applyAlignment="1">
      <alignment horizontal="left" vertical="center" wrapText="1"/>
    </xf>
    <xf numFmtId="0" fontId="4" fillId="0" borderId="5" xfId="0" applyFont="1" applyBorder="1" applyAlignment="1">
      <alignment horizontal="left" wrapText="1"/>
    </xf>
    <xf numFmtId="0" fontId="4" fillId="0" borderId="5" xfId="0" applyFont="1" applyBorder="1" applyAlignment="1">
      <alignment vertical="center" wrapText="1"/>
    </xf>
    <xf numFmtId="4" fontId="5" fillId="0" borderId="5" xfId="0" applyNumberFormat="1" applyFont="1" applyFill="1" applyBorder="1" applyAlignment="1">
      <alignment horizontal="center" vertical="center"/>
    </xf>
    <xf numFmtId="4" fontId="2" fillId="0" borderId="5" xfId="0" applyNumberFormat="1" applyFont="1" applyFill="1" applyBorder="1" applyAlignment="1">
      <alignment horizontal="center" vertical="center"/>
    </xf>
    <xf numFmtId="4" fontId="5" fillId="0" borderId="5" xfId="0" applyNumberFormat="1" applyFont="1" applyBorder="1" applyAlignment="1">
      <alignment horizontal="center" vertical="center"/>
    </xf>
    <xf numFmtId="4" fontId="2" fillId="0" borderId="6" xfId="0" applyNumberFormat="1" applyFont="1" applyBorder="1" applyAlignment="1">
      <alignment horizontal="center" vertical="center"/>
    </xf>
    <xf numFmtId="49" fontId="5" fillId="0" borderId="37" xfId="0" applyNumberFormat="1" applyFont="1" applyFill="1" applyBorder="1" applyAlignment="1">
      <alignment horizontal="center" vertical="center" wrapText="1"/>
    </xf>
    <xf numFmtId="0" fontId="5" fillId="2" borderId="47" xfId="0" applyFont="1" applyFill="1" applyBorder="1" applyAlignment="1">
      <alignment horizontal="center" vertical="center" wrapText="1"/>
    </xf>
    <xf numFmtId="49" fontId="4" fillId="2" borderId="10" xfId="0" applyNumberFormat="1" applyFont="1" applyFill="1" applyBorder="1" applyAlignment="1">
      <alignment horizontal="center" vertical="center" wrapText="1"/>
    </xf>
    <xf numFmtId="0" fontId="2" fillId="0" borderId="48" xfId="0" applyFont="1" applyBorder="1" applyAlignment="1">
      <alignment horizontal="left" vertical="center" wrapText="1"/>
    </xf>
    <xf numFmtId="0" fontId="4" fillId="0" borderId="10" xfId="0" applyFont="1" applyBorder="1" applyAlignment="1">
      <alignment horizontal="left" wrapText="1"/>
    </xf>
    <xf numFmtId="0" fontId="4" fillId="0" borderId="10" xfId="0" applyFont="1" applyBorder="1" applyAlignment="1">
      <alignment vertical="center" wrapText="1"/>
    </xf>
    <xf numFmtId="4" fontId="5" fillId="0" borderId="10" xfId="0" applyNumberFormat="1" applyFont="1" applyFill="1" applyBorder="1" applyAlignment="1">
      <alignment horizontal="center" vertical="center"/>
    </xf>
    <xf numFmtId="4" fontId="2" fillId="0" borderId="10" xfId="0" applyNumberFormat="1" applyFont="1" applyBorder="1" applyAlignment="1">
      <alignment horizontal="center" vertical="center"/>
    </xf>
    <xf numFmtId="4" fontId="2" fillId="0" borderId="16" xfId="0" applyNumberFormat="1" applyFont="1" applyBorder="1" applyAlignment="1">
      <alignment horizontal="center" vertical="center"/>
    </xf>
    <xf numFmtId="4" fontId="5" fillId="0" borderId="4" xfId="0" applyNumberFormat="1" applyFont="1" applyFill="1" applyBorder="1" applyAlignment="1">
      <alignment horizontal="center" vertical="center"/>
    </xf>
    <xf numFmtId="49" fontId="5" fillId="0" borderId="72" xfId="0" applyNumberFormat="1" applyFont="1" applyFill="1" applyBorder="1" applyAlignment="1">
      <alignment horizontal="center" vertical="center" wrapText="1"/>
    </xf>
    <xf numFmtId="0" fontId="5" fillId="2" borderId="11" xfId="0" applyFont="1" applyFill="1" applyBorder="1" applyAlignment="1">
      <alignment horizontal="center" vertical="center" wrapText="1"/>
    </xf>
    <xf numFmtId="49" fontId="4" fillId="2" borderId="11" xfId="0" applyNumberFormat="1" applyFont="1" applyFill="1" applyBorder="1" applyAlignment="1">
      <alignment horizontal="center" vertical="center" wrapText="1"/>
    </xf>
    <xf numFmtId="0" fontId="2" fillId="0" borderId="61" xfId="0" applyFont="1" applyBorder="1" applyAlignment="1">
      <alignment horizontal="left" vertical="center" wrapText="1"/>
    </xf>
    <xf numFmtId="0" fontId="4" fillId="0" borderId="11" xfId="0" applyFont="1" applyBorder="1" applyAlignment="1">
      <alignment horizontal="left" wrapText="1"/>
    </xf>
    <xf numFmtId="0" fontId="4" fillId="0" borderId="11" xfId="0" applyFont="1" applyBorder="1" applyAlignment="1">
      <alignment vertical="center" wrapText="1"/>
    </xf>
    <xf numFmtId="4" fontId="5" fillId="0" borderId="11" xfId="0" applyNumberFormat="1" applyFont="1" applyFill="1" applyBorder="1" applyAlignment="1">
      <alignment horizontal="center" vertical="center"/>
    </xf>
    <xf numFmtId="4" fontId="2" fillId="0" borderId="11" xfId="0" applyNumberFormat="1" applyFont="1" applyFill="1" applyBorder="1" applyAlignment="1">
      <alignment horizontal="center" vertical="center"/>
    </xf>
    <xf numFmtId="4" fontId="5" fillId="0" borderId="11" xfId="0" applyNumberFormat="1" applyFont="1" applyBorder="1" applyAlignment="1">
      <alignment horizontal="center" vertical="center"/>
    </xf>
    <xf numFmtId="4" fontId="5" fillId="0" borderId="12" xfId="0" applyNumberFormat="1" applyFont="1" applyBorder="1" applyAlignment="1">
      <alignment horizontal="center" vertical="center"/>
    </xf>
    <xf numFmtId="4" fontId="12" fillId="0" borderId="32" xfId="0" applyNumberFormat="1" applyFont="1" applyFill="1" applyBorder="1"/>
    <xf numFmtId="4" fontId="6" fillId="0" borderId="4" xfId="0" applyNumberFormat="1" applyFont="1" applyFill="1" applyBorder="1" applyAlignment="1">
      <alignment horizontal="right" vertical="center"/>
    </xf>
    <xf numFmtId="1" fontId="8" fillId="0" borderId="0" xfId="0" applyNumberFormat="1" applyFont="1" applyFill="1" applyBorder="1"/>
    <xf numFmtId="164" fontId="8" fillId="0" borderId="0" xfId="0" applyNumberFormat="1" applyFont="1" applyFill="1" applyAlignment="1"/>
    <xf numFmtId="4" fontId="23" fillId="0" borderId="17" xfId="0" applyNumberFormat="1" applyFont="1" applyFill="1" applyBorder="1"/>
    <xf numFmtId="4" fontId="23" fillId="0" borderId="2" xfId="0" applyNumberFormat="1" applyFont="1" applyFill="1" applyBorder="1"/>
    <xf numFmtId="0" fontId="38" fillId="0" borderId="0" xfId="0" applyFont="1" applyAlignment="1">
      <alignment wrapText="1"/>
    </xf>
    <xf numFmtId="0" fontId="48" fillId="0" borderId="0" xfId="0" applyFont="1" applyAlignment="1">
      <alignment wrapText="1"/>
    </xf>
    <xf numFmtId="0" fontId="39" fillId="0" borderId="0" xfId="0" applyFont="1"/>
    <xf numFmtId="4" fontId="5" fillId="0" borderId="1" xfId="0" applyNumberFormat="1" applyFont="1" applyFill="1" applyBorder="1" applyAlignment="1">
      <alignment horizontal="right" vertical="center"/>
    </xf>
    <xf numFmtId="4" fontId="5" fillId="0" borderId="1" xfId="0" applyNumberFormat="1" applyFont="1" applyBorder="1" applyAlignment="1">
      <alignment horizontal="right"/>
    </xf>
    <xf numFmtId="4" fontId="5" fillId="0" borderId="1" xfId="0" applyNumberFormat="1" applyFont="1" applyFill="1" applyBorder="1" applyAlignment="1">
      <alignment horizontal="right" vertical="center" wrapText="1"/>
    </xf>
    <xf numFmtId="4" fontId="5" fillId="0" borderId="1" xfId="0" applyNumberFormat="1" applyFont="1" applyFill="1" applyBorder="1" applyAlignment="1">
      <alignment horizontal="right" wrapText="1"/>
    </xf>
    <xf numFmtId="4" fontId="2" fillId="0" borderId="11" xfId="0" applyNumberFormat="1" applyFont="1" applyFill="1" applyBorder="1" applyAlignment="1">
      <alignment horizontal="right" wrapText="1"/>
    </xf>
    <xf numFmtId="4" fontId="2" fillId="2" borderId="4" xfId="0" applyNumberFormat="1" applyFont="1" applyFill="1" applyBorder="1" applyAlignment="1">
      <alignment horizontal="right" vertical="center"/>
    </xf>
    <xf numFmtId="164" fontId="8" fillId="0" borderId="0" xfId="0" applyNumberFormat="1" applyFont="1" applyFill="1" applyAlignment="1">
      <alignment horizontal="center"/>
    </xf>
    <xf numFmtId="0" fontId="2" fillId="0" borderId="0" xfId="0" applyFont="1" applyAlignment="1">
      <alignment horizontal="center"/>
    </xf>
    <xf numFmtId="0" fontId="1" fillId="0" borderId="0" xfId="0" applyFont="1" applyAlignment="1">
      <alignment horizontal="center"/>
    </xf>
    <xf numFmtId="0" fontId="2" fillId="0" borderId="0" xfId="0" applyFont="1" applyAlignment="1">
      <alignment horizontal="center" vertical="center" wrapText="1"/>
    </xf>
    <xf numFmtId="0" fontId="9" fillId="2" borderId="53" xfId="0" applyFont="1" applyFill="1" applyBorder="1" applyAlignment="1">
      <alignment horizontal="center" vertical="center" wrapText="1"/>
    </xf>
    <xf numFmtId="0" fontId="9" fillId="2" borderId="51" xfId="0" applyFont="1" applyFill="1" applyBorder="1" applyAlignment="1">
      <alignment horizontal="center" vertical="center" wrapText="1"/>
    </xf>
    <xf numFmtId="0" fontId="9" fillId="2" borderId="54" xfId="0" applyFont="1" applyFill="1" applyBorder="1" applyAlignment="1">
      <alignment horizontal="center" vertical="center" wrapText="1"/>
    </xf>
    <xf numFmtId="0" fontId="9" fillId="2" borderId="39" xfId="0" applyFont="1" applyFill="1" applyBorder="1" applyAlignment="1">
      <alignment horizontal="center" vertical="center" wrapText="1"/>
    </xf>
    <xf numFmtId="0" fontId="17" fillId="2" borderId="53"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9" fillId="0" borderId="53" xfId="0" applyFont="1" applyFill="1" applyBorder="1" applyAlignment="1">
      <alignment horizontal="center" vertical="center" wrapText="1"/>
    </xf>
    <xf numFmtId="0" fontId="9" fillId="0" borderId="51" xfId="0" applyFont="1" applyFill="1" applyBorder="1" applyAlignment="1">
      <alignment horizontal="center" vertical="center" wrapText="1"/>
    </xf>
    <xf numFmtId="0" fontId="2" fillId="0" borderId="48" xfId="0" applyFont="1" applyBorder="1" applyAlignment="1">
      <alignment horizontal="center"/>
    </xf>
    <xf numFmtId="0" fontId="2" fillId="0" borderId="55" xfId="0" applyFont="1" applyBorder="1" applyAlignment="1">
      <alignment horizontal="center"/>
    </xf>
    <xf numFmtId="4" fontId="12" fillId="0" borderId="56" xfId="0" applyNumberFormat="1" applyFont="1" applyBorder="1" applyAlignment="1">
      <alignment horizontal="center"/>
    </xf>
    <xf numFmtId="4" fontId="12" fillId="0" borderId="52" xfId="0" applyNumberFormat="1" applyFont="1" applyBorder="1" applyAlignment="1">
      <alignment horizontal="center"/>
    </xf>
    <xf numFmtId="4" fontId="12" fillId="0" borderId="46" xfId="0" applyNumberFormat="1" applyFont="1" applyBorder="1" applyAlignment="1">
      <alignment horizontal="center"/>
    </xf>
    <xf numFmtId="0" fontId="12" fillId="0" borderId="29" xfId="0" applyFont="1" applyBorder="1" applyAlignment="1">
      <alignment horizontal="center" vertical="center"/>
    </xf>
    <xf numFmtId="0" fontId="12" fillId="0" borderId="34" xfId="0" applyFont="1" applyBorder="1" applyAlignment="1">
      <alignment horizontal="center" vertical="center"/>
    </xf>
    <xf numFmtId="0" fontId="12" fillId="0" borderId="29"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57"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37" xfId="0" applyFont="1" applyBorder="1" applyAlignment="1">
      <alignment horizontal="center"/>
    </xf>
    <xf numFmtId="0" fontId="12" fillId="0" borderId="16" xfId="0" applyFont="1" applyBorder="1" applyAlignment="1">
      <alignment horizontal="center"/>
    </xf>
    <xf numFmtId="0" fontId="12" fillId="0" borderId="56" xfId="0" applyFont="1" applyBorder="1" applyAlignment="1">
      <alignment horizontal="center"/>
    </xf>
    <xf numFmtId="0" fontId="12" fillId="0" borderId="52" xfId="0" applyFont="1" applyBorder="1" applyAlignment="1">
      <alignment horizontal="center"/>
    </xf>
    <xf numFmtId="0" fontId="12" fillId="0" borderId="46" xfId="0" applyFont="1" applyBorder="1" applyAlignment="1">
      <alignment horizontal="center"/>
    </xf>
    <xf numFmtId="0" fontId="2" fillId="0" borderId="0" xfId="0" applyFont="1" applyAlignment="1">
      <alignment horizontal="center" wrapText="1"/>
    </xf>
    <xf numFmtId="0" fontId="2" fillId="0" borderId="0" xfId="0" applyFont="1" applyAlignment="1"/>
    <xf numFmtId="0" fontId="22" fillId="0" borderId="0" xfId="0" applyFont="1" applyAlignment="1">
      <alignment horizontal="left"/>
    </xf>
    <xf numFmtId="0" fontId="23" fillId="0" borderId="0" xfId="0" applyFont="1" applyFill="1" applyAlignment="1">
      <alignment horizontal="center"/>
    </xf>
    <xf numFmtId="0" fontId="23" fillId="0" borderId="0" xfId="0" applyFont="1" applyFill="1" applyAlignment="1">
      <alignment horizontal="center" wrapText="1"/>
    </xf>
    <xf numFmtId="0" fontId="12" fillId="0" borderId="0" xfId="0" applyFont="1" applyAlignment="1">
      <alignment horizontal="center"/>
    </xf>
    <xf numFmtId="0" fontId="23" fillId="0" borderId="57" xfId="0" applyFont="1" applyFill="1" applyBorder="1" applyAlignment="1">
      <alignment horizontal="center" vertical="center"/>
    </xf>
    <xf numFmtId="0" fontId="23" fillId="0" borderId="62" xfId="0" applyFont="1" applyFill="1" applyBorder="1" applyAlignment="1">
      <alignment horizontal="center" vertical="center"/>
    </xf>
    <xf numFmtId="0" fontId="23" fillId="0" borderId="33" xfId="0" applyFont="1" applyFill="1" applyBorder="1" applyAlignment="1">
      <alignment horizontal="center" vertical="center"/>
    </xf>
    <xf numFmtId="0" fontId="23" fillId="0" borderId="18" xfId="0" applyFont="1" applyFill="1" applyBorder="1" applyAlignment="1">
      <alignment horizontal="center" wrapText="1"/>
    </xf>
    <xf numFmtId="0" fontId="23" fillId="0" borderId="7" xfId="0" applyFont="1" applyFill="1" applyBorder="1" applyAlignment="1">
      <alignment horizontal="center" wrapText="1"/>
    </xf>
    <xf numFmtId="0" fontId="23" fillId="0" borderId="20" xfId="0" applyFont="1" applyFill="1" applyBorder="1" applyAlignment="1">
      <alignment horizontal="center" vertical="center" wrapText="1"/>
    </xf>
    <xf numFmtId="0" fontId="23" fillId="0" borderId="51" xfId="0" applyFont="1" applyFill="1" applyBorder="1" applyAlignment="1">
      <alignment horizontal="center" vertical="center" wrapText="1"/>
    </xf>
    <xf numFmtId="0" fontId="24" fillId="0" borderId="18" xfId="0" applyNumberFormat="1" applyFont="1" applyFill="1" applyBorder="1" applyAlignment="1" applyProtection="1">
      <alignment horizontal="center" vertical="center" wrapText="1"/>
    </xf>
    <xf numFmtId="0" fontId="24" fillId="0" borderId="61" xfId="0" applyNumberFormat="1" applyFont="1" applyFill="1" applyBorder="1" applyAlignment="1" applyProtection="1">
      <alignment horizontal="center" vertical="center" wrapText="1"/>
    </xf>
    <xf numFmtId="0" fontId="30" fillId="0" borderId="0" xfId="0" applyFont="1" applyBorder="1" applyAlignment="1">
      <alignment horizontal="left"/>
    </xf>
    <xf numFmtId="0" fontId="23" fillId="0" borderId="57" xfId="0" applyNumberFormat="1" applyFont="1" applyFill="1" applyBorder="1" applyAlignment="1" applyProtection="1">
      <alignment horizontal="center" vertical="center" wrapText="1"/>
    </xf>
    <xf numFmtId="0" fontId="23" fillId="0" borderId="62" xfId="0" applyNumberFormat="1" applyFont="1" applyFill="1" applyBorder="1" applyAlignment="1" applyProtection="1">
      <alignment horizontal="center" vertical="center" wrapText="1"/>
    </xf>
    <xf numFmtId="0" fontId="23" fillId="0" borderId="33" xfId="0" applyNumberFormat="1" applyFont="1" applyFill="1" applyBorder="1" applyAlignment="1" applyProtection="1">
      <alignment horizontal="center" vertical="center" wrapText="1"/>
    </xf>
    <xf numFmtId="0" fontId="23" fillId="0" borderId="27" xfId="0" applyFont="1" applyFill="1" applyBorder="1" applyAlignment="1">
      <alignment horizontal="center" vertical="center" wrapText="1"/>
    </xf>
    <xf numFmtId="0" fontId="23" fillId="0" borderId="43" xfId="0" applyFont="1" applyFill="1" applyBorder="1" applyAlignment="1">
      <alignment horizontal="center" vertical="center" wrapText="1"/>
    </xf>
    <xf numFmtId="0" fontId="23" fillId="0" borderId="39" xfId="0" applyFont="1" applyFill="1" applyBorder="1" applyAlignment="1">
      <alignment horizontal="center" vertical="center" wrapText="1"/>
    </xf>
    <xf numFmtId="0" fontId="23" fillId="0" borderId="63" xfId="0" applyNumberFormat="1" applyFont="1" applyFill="1" applyBorder="1" applyAlignment="1" applyProtection="1">
      <alignment horizontal="center" vertical="center" wrapText="1"/>
    </xf>
    <xf numFmtId="0" fontId="23" fillId="0" borderId="44" xfId="0" applyNumberFormat="1" applyFont="1" applyFill="1" applyBorder="1" applyAlignment="1" applyProtection="1">
      <alignment horizontal="center" vertical="center" wrapText="1"/>
    </xf>
    <xf numFmtId="0" fontId="23" fillId="0" borderId="50" xfId="0" applyNumberFormat="1" applyFont="1" applyFill="1" applyBorder="1" applyAlignment="1" applyProtection="1">
      <alignment horizontal="center" vertical="center" wrapText="1"/>
    </xf>
    <xf numFmtId="0" fontId="23" fillId="0" borderId="10" xfId="0" applyNumberFormat="1" applyFont="1" applyFill="1" applyBorder="1" applyAlignment="1" applyProtection="1">
      <alignment horizontal="center" vertical="center" wrapText="1"/>
    </xf>
    <xf numFmtId="0" fontId="23" fillId="0" borderId="1" xfId="0" applyNumberFormat="1" applyFont="1" applyFill="1" applyBorder="1" applyAlignment="1" applyProtection="1">
      <alignment horizontal="center" vertical="center" wrapText="1"/>
    </xf>
    <xf numFmtId="0" fontId="23" fillId="0" borderId="11" xfId="0" applyNumberFormat="1" applyFont="1" applyFill="1" applyBorder="1" applyAlignment="1" applyProtection="1">
      <alignment horizontal="center" vertical="center" wrapText="1"/>
    </xf>
    <xf numFmtId="0" fontId="23" fillId="0" borderId="39" xfId="0" applyFont="1" applyFill="1" applyBorder="1" applyAlignment="1">
      <alignment horizontal="center" vertical="center"/>
    </xf>
    <xf numFmtId="0" fontId="12" fillId="0" borderId="59" xfId="0" applyFont="1" applyFill="1" applyBorder="1" applyAlignment="1">
      <alignment horizontal="center" vertical="center"/>
    </xf>
    <xf numFmtId="0" fontId="12" fillId="0" borderId="60" xfId="0" applyFont="1" applyFill="1" applyBorder="1" applyAlignment="1">
      <alignment horizontal="center" vertical="center"/>
    </xf>
    <xf numFmtId="0" fontId="12" fillId="0" borderId="55" xfId="0" applyFont="1" applyFill="1" applyBorder="1" applyAlignment="1">
      <alignment horizontal="center" vertical="center"/>
    </xf>
    <xf numFmtId="0" fontId="23" fillId="0" borderId="48" xfId="0" applyNumberFormat="1" applyFont="1" applyFill="1" applyBorder="1" applyAlignment="1" applyProtection="1">
      <alignment horizontal="center" vertical="center" wrapText="1"/>
    </xf>
    <xf numFmtId="0" fontId="23" fillId="0" borderId="18" xfId="0" applyNumberFormat="1" applyFont="1" applyFill="1" applyBorder="1" applyAlignment="1" applyProtection="1">
      <alignment horizontal="center" vertical="center" wrapText="1"/>
    </xf>
    <xf numFmtId="0" fontId="23" fillId="0" borderId="61" xfId="0" applyNumberFormat="1" applyFont="1" applyFill="1" applyBorder="1" applyAlignment="1" applyProtection="1">
      <alignment horizontal="center" vertical="center" wrapText="1"/>
    </xf>
    <xf numFmtId="0" fontId="24" fillId="0" borderId="1" xfId="0" applyNumberFormat="1" applyFont="1" applyFill="1" applyBorder="1" applyAlignment="1" applyProtection="1">
      <alignment horizontal="center" vertical="center" wrapText="1"/>
    </xf>
    <xf numFmtId="0" fontId="24" fillId="0" borderId="11" xfId="0" applyNumberFormat="1" applyFont="1" applyFill="1" applyBorder="1" applyAlignment="1" applyProtection="1">
      <alignment horizontal="center" vertical="center" wrapText="1"/>
    </xf>
    <xf numFmtId="0" fontId="23" fillId="0" borderId="28" xfId="0" applyFont="1" applyFill="1" applyBorder="1" applyAlignment="1">
      <alignment horizontal="center" vertical="center" wrapText="1"/>
    </xf>
    <xf numFmtId="0" fontId="23" fillId="0" borderId="50" xfId="0" applyFont="1" applyFill="1" applyBorder="1" applyAlignment="1">
      <alignment horizontal="center" vertical="center" wrapText="1"/>
    </xf>
    <xf numFmtId="0" fontId="23" fillId="0" borderId="23" xfId="0" applyFont="1" applyFill="1" applyBorder="1" applyAlignment="1">
      <alignment horizontal="center" vertical="center" wrapText="1"/>
    </xf>
    <xf numFmtId="0" fontId="24" fillId="0" borderId="4" xfId="0" applyNumberFormat="1" applyFont="1" applyFill="1" applyBorder="1" applyAlignment="1" applyProtection="1">
      <alignment horizontal="center" vertical="center" wrapText="1"/>
    </xf>
    <xf numFmtId="0" fontId="24" fillId="0" borderId="26" xfId="0" applyNumberFormat="1" applyFont="1" applyFill="1" applyBorder="1" applyAlignment="1" applyProtection="1">
      <alignment horizontal="center" vertical="center" wrapText="1"/>
    </xf>
    <xf numFmtId="0" fontId="24" fillId="0" borderId="58" xfId="0" applyNumberFormat="1" applyFont="1" applyFill="1" applyBorder="1" applyAlignment="1" applyProtection="1">
      <alignment horizontal="center" vertical="center" wrapText="1"/>
    </xf>
    <xf numFmtId="0" fontId="10" fillId="0" borderId="18"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 fillId="0" borderId="18" xfId="0" applyFont="1" applyFill="1" applyBorder="1" applyAlignment="1">
      <alignment horizontal="left" wrapText="1"/>
    </xf>
    <xf numFmtId="0" fontId="1" fillId="0" borderId="7" xfId="0" applyFont="1" applyFill="1" applyBorder="1" applyAlignment="1">
      <alignment horizontal="left" wrapText="1"/>
    </xf>
    <xf numFmtId="0" fontId="10" fillId="0" borderId="18" xfId="0" applyFont="1" applyFill="1" applyBorder="1" applyAlignment="1">
      <alignment horizontal="left" wrapText="1"/>
    </xf>
    <xf numFmtId="0" fontId="10" fillId="0" borderId="7" xfId="0" applyFont="1" applyFill="1" applyBorder="1" applyAlignment="1">
      <alignment horizontal="left" wrapText="1"/>
    </xf>
    <xf numFmtId="0" fontId="1" fillId="0" borderId="22" xfId="0" applyFont="1" applyBorder="1" applyAlignment="1">
      <alignment horizontal="left" wrapText="1"/>
    </xf>
    <xf numFmtId="0" fontId="1" fillId="0" borderId="9" xfId="0" applyFont="1" applyBorder="1" applyAlignment="1">
      <alignment horizontal="left" wrapText="1"/>
    </xf>
    <xf numFmtId="0" fontId="1" fillId="0" borderId="8" xfId="0" applyFont="1" applyBorder="1" applyAlignment="1">
      <alignment horizontal="left" wrapText="1"/>
    </xf>
    <xf numFmtId="0" fontId="10" fillId="0" borderId="18" xfId="0" applyFont="1" applyBorder="1" applyAlignment="1">
      <alignment horizontal="left" vertical="center" wrapText="1"/>
    </xf>
    <xf numFmtId="0" fontId="10" fillId="0" borderId="2" xfId="0" applyFont="1" applyBorder="1" applyAlignment="1">
      <alignment horizontal="left" vertical="center" wrapText="1"/>
    </xf>
    <xf numFmtId="0" fontId="10" fillId="0" borderId="7" xfId="0" applyFont="1" applyBorder="1" applyAlignment="1">
      <alignment horizontal="left" vertical="center" wrapText="1"/>
    </xf>
    <xf numFmtId="0" fontId="10" fillId="0" borderId="18" xfId="0" applyFont="1" applyBorder="1" applyAlignment="1">
      <alignment horizontal="left" wrapText="1"/>
    </xf>
    <xf numFmtId="0" fontId="10" fillId="0" borderId="2" xfId="0" applyFont="1" applyBorder="1" applyAlignment="1">
      <alignment horizontal="left" wrapText="1"/>
    </xf>
    <xf numFmtId="0" fontId="10" fillId="0" borderId="7" xfId="0" applyFont="1" applyBorder="1" applyAlignment="1">
      <alignment horizontal="left" wrapText="1"/>
    </xf>
    <xf numFmtId="0" fontId="10" fillId="2" borderId="18" xfId="0" applyFont="1" applyFill="1" applyBorder="1" applyAlignment="1">
      <alignment horizontal="left" wrapText="1"/>
    </xf>
    <xf numFmtId="0" fontId="10" fillId="2" borderId="2" xfId="0" applyFont="1" applyFill="1" applyBorder="1" applyAlignment="1">
      <alignment horizontal="left" wrapText="1"/>
    </xf>
    <xf numFmtId="0" fontId="10" fillId="2" borderId="7" xfId="0" applyFont="1" applyFill="1" applyBorder="1" applyAlignment="1">
      <alignment horizontal="left" wrapText="1"/>
    </xf>
    <xf numFmtId="0" fontId="1" fillId="0" borderId="1" xfId="0" applyFont="1" applyBorder="1" applyAlignment="1">
      <alignment horizontal="left" wrapText="1"/>
    </xf>
    <xf numFmtId="0" fontId="1" fillId="0" borderId="18" xfId="0" applyFont="1" applyBorder="1" applyAlignment="1">
      <alignment horizontal="left" wrapText="1"/>
    </xf>
    <xf numFmtId="0" fontId="1" fillId="0" borderId="2" xfId="0" applyFont="1" applyBorder="1" applyAlignment="1">
      <alignment horizontal="left" wrapText="1"/>
    </xf>
    <xf numFmtId="0" fontId="1" fillId="0" borderId="7" xfId="0" applyFont="1" applyBorder="1" applyAlignment="1">
      <alignment horizontal="left" wrapText="1"/>
    </xf>
    <xf numFmtId="0" fontId="10" fillId="0" borderId="0" xfId="0" applyFont="1" applyAlignment="1">
      <alignment horizontal="center"/>
    </xf>
    <xf numFmtId="0" fontId="10" fillId="0" borderId="0" xfId="0" applyFont="1" applyAlignment="1">
      <alignment horizontal="center" wrapText="1"/>
    </xf>
    <xf numFmtId="0" fontId="7" fillId="0" borderId="0" xfId="0" applyFont="1" applyAlignment="1">
      <alignment horizontal="center"/>
    </xf>
    <xf numFmtId="0" fontId="7" fillId="0" borderId="41" xfId="0" applyFont="1" applyBorder="1" applyAlignment="1">
      <alignment horizontal="center" vertical="center" wrapText="1"/>
    </xf>
    <xf numFmtId="0" fontId="7" fillId="0" borderId="52" xfId="0" applyFont="1" applyBorder="1" applyAlignment="1">
      <alignment horizontal="center" vertical="center" wrapText="1"/>
    </xf>
    <xf numFmtId="0" fontId="7" fillId="0" borderId="25"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52" xfId="0" applyFont="1" applyBorder="1" applyAlignment="1">
      <alignment horizontal="center" vertical="center" wrapText="1"/>
    </xf>
    <xf numFmtId="0" fontId="2" fillId="0" borderId="25" xfId="0" applyFont="1" applyBorder="1" applyAlignment="1">
      <alignment horizontal="center" vertical="center" wrapText="1"/>
    </xf>
    <xf numFmtId="0" fontId="10" fillId="0" borderId="59" xfId="0" applyFont="1" applyBorder="1" applyAlignment="1">
      <alignment horizontal="center" vertical="center"/>
    </xf>
    <xf numFmtId="0" fontId="10" fillId="0" borderId="60" xfId="0" applyFont="1" applyBorder="1" applyAlignment="1">
      <alignment horizontal="center" vertical="center"/>
    </xf>
    <xf numFmtId="0" fontId="10" fillId="0" borderId="55" xfId="0" applyFont="1" applyBorder="1" applyAlignment="1">
      <alignment horizontal="center" vertical="center"/>
    </xf>
    <xf numFmtId="0" fontId="1" fillId="0" borderId="1" xfId="0" applyFont="1" applyBorder="1" applyAlignment="1">
      <alignment horizontal="left" vertical="center" wrapText="1"/>
    </xf>
    <xf numFmtId="0" fontId="1" fillId="0" borderId="18" xfId="0" applyFont="1" applyBorder="1" applyAlignment="1">
      <alignment horizontal="left" vertical="center"/>
    </xf>
    <xf numFmtId="0" fontId="1" fillId="0" borderId="2" xfId="0" applyFont="1" applyBorder="1" applyAlignment="1">
      <alignment horizontal="left" vertical="center"/>
    </xf>
    <xf numFmtId="0" fontId="1" fillId="0" borderId="7" xfId="0" applyFont="1" applyBorder="1" applyAlignment="1">
      <alignment horizontal="left" vertical="center"/>
    </xf>
    <xf numFmtId="0" fontId="10" fillId="0" borderId="2" xfId="0" applyFont="1" applyFill="1" applyBorder="1" applyAlignment="1">
      <alignment horizontal="left" wrapText="1"/>
    </xf>
    <xf numFmtId="0" fontId="1" fillId="0" borderId="18" xfId="0" applyFont="1" applyFill="1" applyBorder="1" applyAlignment="1">
      <alignment horizontal="center" vertical="center"/>
    </xf>
    <xf numFmtId="0" fontId="1" fillId="0" borderId="7" xfId="0" applyFont="1" applyFill="1" applyBorder="1" applyAlignment="1">
      <alignment horizontal="center" vertical="center"/>
    </xf>
    <xf numFmtId="0" fontId="10" fillId="0" borderId="61" xfId="0" applyFont="1" applyFill="1" applyBorder="1" applyAlignment="1">
      <alignment horizontal="left"/>
    </xf>
    <xf numFmtId="0" fontId="10" fillId="0" borderId="64" xfId="0" applyFont="1" applyFill="1" applyBorder="1" applyAlignment="1">
      <alignment horizontal="left"/>
    </xf>
    <xf numFmtId="0" fontId="10" fillId="0" borderId="65" xfId="0" applyFont="1" applyFill="1" applyBorder="1" applyAlignment="1">
      <alignment horizontal="left"/>
    </xf>
    <xf numFmtId="0" fontId="1" fillId="0" borderId="18"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2" xfId="0" applyFont="1" applyFill="1" applyBorder="1" applyAlignment="1">
      <alignment horizontal="left" wrapText="1"/>
    </xf>
    <xf numFmtId="0" fontId="10" fillId="0" borderId="3"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61" xfId="0" applyFont="1" applyBorder="1" applyAlignment="1">
      <alignment horizontal="left"/>
    </xf>
    <xf numFmtId="0" fontId="10" fillId="0" borderId="64" xfId="0" applyFont="1" applyBorder="1" applyAlignment="1">
      <alignment horizontal="left"/>
    </xf>
    <xf numFmtId="0" fontId="10" fillId="0" borderId="65" xfId="0" applyFont="1" applyBorder="1" applyAlignment="1">
      <alignment horizontal="left"/>
    </xf>
    <xf numFmtId="0" fontId="10" fillId="0" borderId="42" xfId="0" applyFont="1" applyBorder="1" applyAlignment="1">
      <alignment horizontal="center" vertical="center"/>
    </xf>
    <xf numFmtId="0" fontId="10" fillId="0" borderId="9" xfId="0" applyFont="1" applyBorder="1" applyAlignment="1">
      <alignment horizontal="center" vertical="center"/>
    </xf>
    <xf numFmtId="0" fontId="10" fillId="0" borderId="38" xfId="0" applyFont="1" applyBorder="1" applyAlignment="1">
      <alignment horizontal="center" vertical="center"/>
    </xf>
    <xf numFmtId="0" fontId="10" fillId="0" borderId="3" xfId="0" applyFont="1" applyBorder="1" applyAlignment="1">
      <alignment horizontal="center" vertical="center"/>
    </xf>
    <xf numFmtId="0" fontId="10" fillId="0" borderId="1" xfId="0" applyFont="1" applyBorder="1" applyAlignment="1">
      <alignment horizontal="center" vertical="center"/>
    </xf>
    <xf numFmtId="0" fontId="10" fillId="0" borderId="4" xfId="0" applyFont="1" applyBorder="1" applyAlignment="1">
      <alignment horizontal="center" vertical="center"/>
    </xf>
    <xf numFmtId="0" fontId="5" fillId="0" borderId="13" xfId="0" applyFont="1" applyBorder="1" applyAlignment="1">
      <alignment horizontal="left"/>
    </xf>
    <xf numFmtId="0" fontId="5" fillId="0" borderId="14" xfId="0" applyFont="1" applyBorder="1" applyAlignment="1">
      <alignment horizontal="left"/>
    </xf>
    <xf numFmtId="0" fontId="20" fillId="0" borderId="0" xfId="0" applyFont="1" applyAlignment="1">
      <alignment horizontal="left"/>
    </xf>
    <xf numFmtId="0" fontId="11" fillId="0" borderId="37"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10" xfId="0" applyNumberFormat="1" applyFont="1" applyFill="1" applyBorder="1" applyAlignment="1" applyProtection="1">
      <alignment horizontal="center" vertical="center" wrapText="1"/>
    </xf>
    <xf numFmtId="0" fontId="11" fillId="0" borderId="11" xfId="0" applyNumberFormat="1" applyFont="1" applyFill="1" applyBorder="1" applyAlignment="1" applyProtection="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7" fillId="0" borderId="0" xfId="0" applyNumberFormat="1" applyFont="1" applyFill="1" applyBorder="1" applyAlignment="1" applyProtection="1">
      <alignment horizontal="center" vertical="center" wrapText="1"/>
    </xf>
  </cellXfs>
  <cellStyles count="2">
    <cellStyle name="Звичайний 2" xfId="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543"/>
  <sheetViews>
    <sheetView tabSelected="1" workbookViewId="0">
      <selection activeCell="B1" sqref="B1"/>
    </sheetView>
  </sheetViews>
  <sheetFormatPr defaultRowHeight="12.75" x14ac:dyDescent="0.2"/>
  <cols>
    <col min="1" max="1" width="0.140625" style="1" customWidth="1"/>
    <col min="2" max="2" width="11" style="1" customWidth="1"/>
    <col min="3" max="3" width="40.7109375" style="1" customWidth="1"/>
    <col min="4" max="4" width="17" style="1" customWidth="1"/>
    <col min="5" max="5" width="17.5703125" style="35" customWidth="1"/>
    <col min="6" max="6" width="15.7109375" style="1" customWidth="1"/>
    <col min="7" max="7" width="18.7109375" style="1" customWidth="1"/>
    <col min="8" max="16384" width="9.140625" style="1"/>
  </cols>
  <sheetData>
    <row r="1" spans="2:7" x14ac:dyDescent="0.2">
      <c r="D1" s="763" t="s">
        <v>2</v>
      </c>
      <c r="E1" s="763"/>
      <c r="F1" s="763"/>
      <c r="G1" s="763"/>
    </row>
    <row r="2" spans="2:7" x14ac:dyDescent="0.2">
      <c r="D2" s="763" t="s">
        <v>523</v>
      </c>
      <c r="E2" s="763"/>
      <c r="F2" s="763"/>
      <c r="G2" s="763"/>
    </row>
    <row r="3" spans="2:7" ht="18" customHeight="1" x14ac:dyDescent="0.2">
      <c r="D3" s="765" t="s">
        <v>485</v>
      </c>
      <c r="E3" s="765"/>
      <c r="F3" s="765"/>
      <c r="G3" s="765"/>
    </row>
    <row r="4" spans="2:7" x14ac:dyDescent="0.2">
      <c r="D4" s="763" t="s">
        <v>524</v>
      </c>
      <c r="E4" s="763"/>
      <c r="F4" s="763"/>
      <c r="G4" s="763"/>
    </row>
    <row r="5" spans="2:7" ht="3.75" customHeight="1" x14ac:dyDescent="0.2"/>
    <row r="6" spans="2:7" ht="15.75" x14ac:dyDescent="0.25">
      <c r="B6" s="764" t="s">
        <v>363</v>
      </c>
      <c r="C6" s="764"/>
      <c r="D6" s="764"/>
      <c r="E6" s="764"/>
      <c r="F6" s="764"/>
      <c r="G6" s="764"/>
    </row>
    <row r="7" spans="2:7" ht="15.75" x14ac:dyDescent="0.25">
      <c r="B7" s="764" t="s">
        <v>364</v>
      </c>
      <c r="C7" s="764"/>
      <c r="D7" s="764"/>
      <c r="E7" s="764"/>
      <c r="F7" s="764"/>
      <c r="G7" s="764"/>
    </row>
    <row r="8" spans="2:7" ht="14.25" x14ac:dyDescent="0.2">
      <c r="B8" s="170">
        <v>1755900000</v>
      </c>
      <c r="C8" s="100"/>
      <c r="D8" s="100"/>
      <c r="E8" s="101"/>
      <c r="F8" s="100"/>
      <c r="G8" s="100"/>
    </row>
    <row r="9" spans="2:7" ht="14.25" x14ac:dyDescent="0.2">
      <c r="B9" s="102" t="s">
        <v>127</v>
      </c>
      <c r="C9" s="103"/>
      <c r="D9" s="103"/>
      <c r="E9" s="104"/>
      <c r="F9" s="103"/>
      <c r="G9" s="103"/>
    </row>
    <row r="10" spans="2:7" ht="11.25" customHeight="1" thickBot="1" x14ac:dyDescent="0.25">
      <c r="G10" s="1" t="s">
        <v>12</v>
      </c>
    </row>
    <row r="11" spans="2:7" ht="12.75" customHeight="1" x14ac:dyDescent="0.2">
      <c r="B11" s="768" t="s">
        <v>3</v>
      </c>
      <c r="C11" s="770" t="s">
        <v>107</v>
      </c>
      <c r="D11" s="766" t="s">
        <v>108</v>
      </c>
      <c r="E11" s="772" t="s">
        <v>4</v>
      </c>
      <c r="F11" s="774" t="s">
        <v>5</v>
      </c>
      <c r="G11" s="775"/>
    </row>
    <row r="12" spans="2:7" ht="21.75" customHeight="1" thickBot="1" x14ac:dyDescent="0.25">
      <c r="B12" s="769"/>
      <c r="C12" s="771"/>
      <c r="D12" s="767"/>
      <c r="E12" s="773"/>
      <c r="F12" s="105" t="s">
        <v>109</v>
      </c>
      <c r="G12" s="106" t="s">
        <v>110</v>
      </c>
    </row>
    <row r="13" spans="2:7" s="38" customFormat="1" ht="12" thickBot="1" x14ac:dyDescent="0.25">
      <c r="B13" s="107">
        <v>1</v>
      </c>
      <c r="C13" s="108">
        <v>2</v>
      </c>
      <c r="D13" s="108">
        <v>3</v>
      </c>
      <c r="E13" s="109">
        <v>4</v>
      </c>
      <c r="F13" s="108">
        <v>5</v>
      </c>
      <c r="G13" s="110">
        <v>6</v>
      </c>
    </row>
    <row r="14" spans="2:7" ht="15.75" x14ac:dyDescent="0.25">
      <c r="B14" s="334">
        <v>10000000</v>
      </c>
      <c r="C14" s="335" t="s">
        <v>6</v>
      </c>
      <c r="D14" s="336">
        <f>E14+F14</f>
        <v>4595700</v>
      </c>
      <c r="E14" s="337">
        <f>E15+E32+E40+E58+E24</f>
        <v>4595700</v>
      </c>
      <c r="F14" s="336">
        <f>F58</f>
        <v>0</v>
      </c>
      <c r="G14" s="338">
        <v>0</v>
      </c>
    </row>
    <row r="15" spans="2:7" ht="27.75" customHeight="1" x14ac:dyDescent="0.25">
      <c r="B15" s="112">
        <v>11000000</v>
      </c>
      <c r="C15" s="113" t="s">
        <v>26</v>
      </c>
      <c r="D15" s="114">
        <f>E15+F15</f>
        <v>3242370</v>
      </c>
      <c r="E15" s="115">
        <f>E22+E16</f>
        <v>3242370</v>
      </c>
      <c r="F15" s="10">
        <v>0</v>
      </c>
      <c r="G15" s="116">
        <v>0</v>
      </c>
    </row>
    <row r="16" spans="2:7" ht="16.5" customHeight="1" x14ac:dyDescent="0.2">
      <c r="B16" s="117">
        <v>11010000</v>
      </c>
      <c r="C16" s="118" t="s">
        <v>258</v>
      </c>
      <c r="D16" s="119">
        <f>E16+F16</f>
        <v>3242370</v>
      </c>
      <c r="E16" s="120">
        <f>E17+E18+E19+E20+E21</f>
        <v>3242370</v>
      </c>
      <c r="F16" s="10">
        <v>0</v>
      </c>
      <c r="G16" s="23">
        <v>0</v>
      </c>
    </row>
    <row r="17" spans="2:7" ht="37.5" customHeight="1" x14ac:dyDescent="0.2">
      <c r="B17" s="121">
        <v>11010100</v>
      </c>
      <c r="C17" s="6" t="s">
        <v>142</v>
      </c>
      <c r="D17" s="30">
        <f>E17</f>
        <v>3242370</v>
      </c>
      <c r="E17" s="31">
        <v>3242370</v>
      </c>
      <c r="F17" s="10"/>
      <c r="G17" s="116"/>
    </row>
    <row r="18" spans="2:7" ht="66" hidden="1" customHeight="1" x14ac:dyDescent="0.2">
      <c r="B18" s="127">
        <v>11010200</v>
      </c>
      <c r="C18" s="6" t="s">
        <v>252</v>
      </c>
      <c r="D18" s="30">
        <f>E18</f>
        <v>0</v>
      </c>
      <c r="E18" s="31"/>
      <c r="F18" s="10"/>
      <c r="G18" s="116"/>
    </row>
    <row r="19" spans="2:7" ht="38.25" hidden="1" x14ac:dyDescent="0.2">
      <c r="B19" s="121">
        <v>11010400</v>
      </c>
      <c r="C19" s="6" t="s">
        <v>253</v>
      </c>
      <c r="D19" s="30">
        <f>E19</f>
        <v>0</v>
      </c>
      <c r="E19" s="31"/>
      <c r="F19" s="10"/>
      <c r="G19" s="116"/>
    </row>
    <row r="20" spans="2:7" ht="38.25" hidden="1" x14ac:dyDescent="0.2">
      <c r="B20" s="121">
        <v>11010500</v>
      </c>
      <c r="C20" s="6" t="s">
        <v>254</v>
      </c>
      <c r="D20" s="30">
        <f>E20</f>
        <v>0</v>
      </c>
      <c r="E20" s="31"/>
      <c r="F20" s="10"/>
      <c r="G20" s="116"/>
    </row>
    <row r="21" spans="2:7" ht="38.25" hidden="1" customHeight="1" x14ac:dyDescent="0.2">
      <c r="B21" s="121">
        <v>11011300</v>
      </c>
      <c r="C21" s="6" t="s">
        <v>321</v>
      </c>
      <c r="D21" s="30">
        <f>E21</f>
        <v>0</v>
      </c>
      <c r="E21" s="31"/>
      <c r="F21" s="10"/>
      <c r="G21" s="116"/>
    </row>
    <row r="22" spans="2:7" ht="15" hidden="1" customHeight="1" x14ac:dyDescent="0.2">
      <c r="B22" s="117">
        <v>11020000</v>
      </c>
      <c r="C22" s="118" t="s">
        <v>7</v>
      </c>
      <c r="D22" s="119">
        <f>E22+F22</f>
        <v>0</v>
      </c>
      <c r="E22" s="120">
        <f>E23</f>
        <v>0</v>
      </c>
      <c r="F22" s="10">
        <v>0</v>
      </c>
      <c r="G22" s="23">
        <v>0</v>
      </c>
    </row>
    <row r="23" spans="2:7" ht="25.5" hidden="1" customHeight="1" x14ac:dyDescent="0.2">
      <c r="B23" s="121">
        <v>11020200</v>
      </c>
      <c r="C23" s="122" t="s">
        <v>27</v>
      </c>
      <c r="D23" s="30">
        <f>E23+F23</f>
        <v>0</v>
      </c>
      <c r="E23" s="31"/>
      <c r="F23" s="10">
        <v>0</v>
      </c>
      <c r="G23" s="23">
        <v>0</v>
      </c>
    </row>
    <row r="24" spans="2:7" ht="26.25" customHeight="1" x14ac:dyDescent="0.25">
      <c r="B24" s="112">
        <v>13000000</v>
      </c>
      <c r="C24" s="113" t="s">
        <v>62</v>
      </c>
      <c r="D24" s="114">
        <f>E24+F24</f>
        <v>80000</v>
      </c>
      <c r="E24" s="115">
        <f>E28+E25+E30</f>
        <v>80000</v>
      </c>
      <c r="F24" s="10">
        <v>0</v>
      </c>
      <c r="G24" s="116">
        <v>0</v>
      </c>
    </row>
    <row r="25" spans="2:7" s="125" customFormat="1" ht="24.75" customHeight="1" x14ac:dyDescent="0.25">
      <c r="B25" s="17">
        <v>13010000</v>
      </c>
      <c r="C25" s="7" t="s">
        <v>144</v>
      </c>
      <c r="D25" s="114">
        <f>D27+D26</f>
        <v>80000</v>
      </c>
      <c r="E25" s="115">
        <f>E27+E26</f>
        <v>80000</v>
      </c>
      <c r="F25" s="123">
        <f>F27</f>
        <v>0</v>
      </c>
      <c r="G25" s="124">
        <f>G27</f>
        <v>0</v>
      </c>
    </row>
    <row r="26" spans="2:7" ht="38.25" hidden="1" customHeight="1" x14ac:dyDescent="0.2">
      <c r="B26" s="18">
        <v>13010100</v>
      </c>
      <c r="C26" s="6" t="s">
        <v>255</v>
      </c>
      <c r="D26" s="30">
        <f>E26</f>
        <v>0</v>
      </c>
      <c r="E26" s="31"/>
      <c r="F26" s="10"/>
      <c r="G26" s="116"/>
    </row>
    <row r="27" spans="2:7" ht="63.75" x14ac:dyDescent="0.2">
      <c r="B27" s="18">
        <v>13010200</v>
      </c>
      <c r="C27" s="6" t="s">
        <v>143</v>
      </c>
      <c r="D27" s="30">
        <f>E27</f>
        <v>80000</v>
      </c>
      <c r="E27" s="31">
        <v>80000</v>
      </c>
      <c r="F27" s="10"/>
      <c r="G27" s="116"/>
    </row>
    <row r="28" spans="2:7" ht="25.5" hidden="1" customHeight="1" x14ac:dyDescent="0.2">
      <c r="B28" s="117">
        <v>13030000</v>
      </c>
      <c r="C28" s="118" t="s">
        <v>372</v>
      </c>
      <c r="D28" s="119">
        <f>E28+F28</f>
        <v>0</v>
      </c>
      <c r="E28" s="120">
        <f>E29</f>
        <v>0</v>
      </c>
      <c r="F28" s="10">
        <v>0</v>
      </c>
      <c r="G28" s="23">
        <v>0</v>
      </c>
    </row>
    <row r="29" spans="2:7" ht="39.75" hidden="1" customHeight="1" x14ac:dyDescent="0.2">
      <c r="B29" s="121">
        <v>13030100</v>
      </c>
      <c r="C29" s="122" t="s">
        <v>375</v>
      </c>
      <c r="D29" s="30">
        <f>E29</f>
        <v>0</v>
      </c>
      <c r="E29" s="31"/>
      <c r="F29" s="10"/>
      <c r="G29" s="23"/>
    </row>
    <row r="30" spans="2:7" s="125" customFormat="1" ht="25.5" hidden="1" customHeight="1" x14ac:dyDescent="0.2">
      <c r="B30" s="117">
        <v>13040000</v>
      </c>
      <c r="C30" s="118" t="s">
        <v>328</v>
      </c>
      <c r="D30" s="119">
        <f>D31</f>
        <v>0</v>
      </c>
      <c r="E30" s="120">
        <f>E31</f>
        <v>0</v>
      </c>
      <c r="F30" s="123">
        <f>F31</f>
        <v>0</v>
      </c>
      <c r="G30" s="126">
        <f>G31</f>
        <v>0</v>
      </c>
    </row>
    <row r="31" spans="2:7" ht="38.25" hidden="1" customHeight="1" x14ac:dyDescent="0.2">
      <c r="B31" s="127">
        <v>13040100</v>
      </c>
      <c r="C31" s="24" t="s">
        <v>223</v>
      </c>
      <c r="D31" s="30">
        <f>E31+F31</f>
        <v>0</v>
      </c>
      <c r="E31" s="31"/>
      <c r="F31" s="10"/>
      <c r="G31" s="23"/>
    </row>
    <row r="32" spans="2:7" ht="13.5" hidden="1" customHeight="1" x14ac:dyDescent="0.25">
      <c r="B32" s="112">
        <v>14000000</v>
      </c>
      <c r="C32" s="113" t="s">
        <v>56</v>
      </c>
      <c r="D32" s="114">
        <f>E32+F32</f>
        <v>0</v>
      </c>
      <c r="E32" s="115">
        <f>E37+E35+E33</f>
        <v>0</v>
      </c>
      <c r="F32" s="10">
        <v>0</v>
      </c>
      <c r="G32" s="23">
        <v>0</v>
      </c>
    </row>
    <row r="33" spans="2:7" ht="25.5" hidden="1" x14ac:dyDescent="0.2">
      <c r="B33" s="117">
        <v>14020000</v>
      </c>
      <c r="C33" s="19" t="s">
        <v>71</v>
      </c>
      <c r="D33" s="119">
        <f>E33+F33</f>
        <v>0</v>
      </c>
      <c r="E33" s="120">
        <f>E34</f>
        <v>0</v>
      </c>
      <c r="F33" s="10">
        <f>F34</f>
        <v>0</v>
      </c>
      <c r="G33" s="23">
        <f>G34</f>
        <v>0</v>
      </c>
    </row>
    <row r="34" spans="2:7" ht="13.5" hidden="1" customHeight="1" x14ac:dyDescent="0.2">
      <c r="B34" s="121">
        <v>14021900</v>
      </c>
      <c r="C34" s="122" t="s">
        <v>72</v>
      </c>
      <c r="D34" s="30">
        <f>E34+F34</f>
        <v>0</v>
      </c>
      <c r="E34" s="31"/>
      <c r="F34" s="10">
        <v>0</v>
      </c>
      <c r="G34" s="23">
        <v>0</v>
      </c>
    </row>
    <row r="35" spans="2:7" ht="27.75" hidden="1" customHeight="1" x14ac:dyDescent="0.2">
      <c r="B35" s="117">
        <v>14030000</v>
      </c>
      <c r="C35" s="19" t="s">
        <v>73</v>
      </c>
      <c r="D35" s="119">
        <f>D36</f>
        <v>0</v>
      </c>
      <c r="E35" s="120">
        <f>E36</f>
        <v>0</v>
      </c>
      <c r="F35" s="10">
        <f>F36</f>
        <v>0</v>
      </c>
      <c r="G35" s="23">
        <f>G36</f>
        <v>0</v>
      </c>
    </row>
    <row r="36" spans="2:7" ht="13.5" hidden="1" customHeight="1" x14ac:dyDescent="0.2">
      <c r="B36" s="121">
        <v>14031900</v>
      </c>
      <c r="C36" s="122" t="s">
        <v>72</v>
      </c>
      <c r="D36" s="30">
        <f t="shared" ref="D36:D41" si="0">E36+F36</f>
        <v>0</v>
      </c>
      <c r="E36" s="31"/>
      <c r="F36" s="10">
        <v>0</v>
      </c>
      <c r="G36" s="23">
        <v>0</v>
      </c>
    </row>
    <row r="37" spans="2:7" s="125" customFormat="1" ht="36.75" hidden="1" customHeight="1" x14ac:dyDescent="0.2">
      <c r="B37" s="117">
        <v>14040000</v>
      </c>
      <c r="C37" s="118" t="s">
        <v>57</v>
      </c>
      <c r="D37" s="119">
        <f t="shared" si="0"/>
        <v>0</v>
      </c>
      <c r="E37" s="120">
        <f>E38+E39</f>
        <v>0</v>
      </c>
      <c r="F37" s="123">
        <v>0</v>
      </c>
      <c r="G37" s="126">
        <v>0</v>
      </c>
    </row>
    <row r="38" spans="2:7" s="125" customFormat="1" ht="102" hidden="1" x14ac:dyDescent="0.2">
      <c r="B38" s="127">
        <v>14040100</v>
      </c>
      <c r="C38" s="122" t="s">
        <v>373</v>
      </c>
      <c r="D38" s="128">
        <f t="shared" si="0"/>
        <v>0</v>
      </c>
      <c r="E38" s="129"/>
      <c r="F38" s="123"/>
      <c r="G38" s="126"/>
    </row>
    <row r="39" spans="2:7" s="125" customFormat="1" ht="63.75" hidden="1" x14ac:dyDescent="0.2">
      <c r="B39" s="325">
        <v>14040200</v>
      </c>
      <c r="C39" s="326" t="s">
        <v>374</v>
      </c>
      <c r="D39" s="327">
        <f t="shared" si="0"/>
        <v>0</v>
      </c>
      <c r="E39" s="328"/>
      <c r="F39" s="329"/>
      <c r="G39" s="126"/>
    </row>
    <row r="40" spans="2:7" s="125" customFormat="1" ht="40.5" customHeight="1" x14ac:dyDescent="0.25">
      <c r="B40" s="112">
        <v>18000000</v>
      </c>
      <c r="C40" s="113" t="s">
        <v>376</v>
      </c>
      <c r="D40" s="114">
        <f t="shared" si="0"/>
        <v>1273330</v>
      </c>
      <c r="E40" s="115">
        <f>E41+E54+E52</f>
        <v>1273330</v>
      </c>
      <c r="F40" s="123">
        <v>0</v>
      </c>
      <c r="G40" s="23">
        <v>0</v>
      </c>
    </row>
    <row r="41" spans="2:7" s="125" customFormat="1" ht="15" customHeight="1" x14ac:dyDescent="0.2">
      <c r="B41" s="117">
        <v>18010000</v>
      </c>
      <c r="C41" s="118" t="s">
        <v>42</v>
      </c>
      <c r="D41" s="119">
        <f t="shared" si="0"/>
        <v>73330</v>
      </c>
      <c r="E41" s="130">
        <f>SUM(E42:E51)</f>
        <v>73330</v>
      </c>
      <c r="F41" s="123">
        <f>SUM(F42:F49)</f>
        <v>0</v>
      </c>
      <c r="G41" s="126">
        <f>SUM(G42:G49)</f>
        <v>0</v>
      </c>
    </row>
    <row r="42" spans="2:7" ht="50.25" hidden="1" customHeight="1" x14ac:dyDescent="0.2">
      <c r="B42" s="121">
        <v>18010100</v>
      </c>
      <c r="C42" s="122" t="s">
        <v>377</v>
      </c>
      <c r="D42" s="30">
        <f t="shared" ref="D42:D56" si="1">E42+F42</f>
        <v>0</v>
      </c>
      <c r="E42" s="31"/>
      <c r="F42" s="10">
        <v>0</v>
      </c>
      <c r="G42" s="23">
        <v>0</v>
      </c>
    </row>
    <row r="43" spans="2:7" ht="51" hidden="1" customHeight="1" x14ac:dyDescent="0.2">
      <c r="B43" s="121">
        <v>18010200</v>
      </c>
      <c r="C43" s="122" t="s">
        <v>378</v>
      </c>
      <c r="D43" s="30">
        <f t="shared" si="1"/>
        <v>0</v>
      </c>
      <c r="E43" s="31"/>
      <c r="F43" s="10">
        <v>0</v>
      </c>
      <c r="G43" s="23">
        <v>0</v>
      </c>
    </row>
    <row r="44" spans="2:7" ht="51.75" hidden="1" customHeight="1" x14ac:dyDescent="0.2">
      <c r="B44" s="121">
        <v>18010300</v>
      </c>
      <c r="C44" s="122" t="s">
        <v>379</v>
      </c>
      <c r="D44" s="30">
        <f t="shared" si="1"/>
        <v>0</v>
      </c>
      <c r="E44" s="31"/>
      <c r="F44" s="10">
        <v>0</v>
      </c>
      <c r="G44" s="23">
        <v>0</v>
      </c>
    </row>
    <row r="45" spans="2:7" ht="51" hidden="1" customHeight="1" x14ac:dyDescent="0.2">
      <c r="B45" s="121">
        <v>18010400</v>
      </c>
      <c r="C45" s="122" t="s">
        <v>380</v>
      </c>
      <c r="D45" s="30">
        <f t="shared" si="1"/>
        <v>0</v>
      </c>
      <c r="E45" s="31"/>
      <c r="F45" s="10">
        <v>0</v>
      </c>
      <c r="G45" s="23">
        <v>0</v>
      </c>
    </row>
    <row r="46" spans="2:7" ht="14.25" hidden="1" customHeight="1" x14ac:dyDescent="0.2">
      <c r="B46" s="121">
        <v>18010500</v>
      </c>
      <c r="C46" s="122" t="s">
        <v>22</v>
      </c>
      <c r="D46" s="30">
        <f t="shared" si="1"/>
        <v>0</v>
      </c>
      <c r="E46" s="31"/>
      <c r="F46" s="10">
        <v>0</v>
      </c>
      <c r="G46" s="23">
        <v>0</v>
      </c>
    </row>
    <row r="47" spans="2:7" ht="14.25" hidden="1" customHeight="1" x14ac:dyDescent="0.2">
      <c r="B47" s="121">
        <v>18010600</v>
      </c>
      <c r="C47" s="122" t="s">
        <v>23</v>
      </c>
      <c r="D47" s="30">
        <f t="shared" si="1"/>
        <v>0</v>
      </c>
      <c r="E47" s="31"/>
      <c r="F47" s="10">
        <v>0</v>
      </c>
      <c r="G47" s="23">
        <v>0</v>
      </c>
    </row>
    <row r="48" spans="2:7" ht="14.25" hidden="1" customHeight="1" x14ac:dyDescent="0.2">
      <c r="B48" s="121">
        <v>18010700</v>
      </c>
      <c r="C48" s="122" t="s">
        <v>24</v>
      </c>
      <c r="D48" s="30">
        <f t="shared" si="1"/>
        <v>0</v>
      </c>
      <c r="E48" s="31"/>
      <c r="F48" s="10">
        <v>0</v>
      </c>
      <c r="G48" s="23">
        <v>0</v>
      </c>
    </row>
    <row r="49" spans="2:7" ht="14.25" hidden="1" customHeight="1" x14ac:dyDescent="0.2">
      <c r="B49" s="121">
        <v>18010900</v>
      </c>
      <c r="C49" s="122" t="s">
        <v>25</v>
      </c>
      <c r="D49" s="30">
        <f t="shared" si="1"/>
        <v>0</v>
      </c>
      <c r="E49" s="31"/>
      <c r="F49" s="10">
        <v>0</v>
      </c>
      <c r="G49" s="23">
        <v>0</v>
      </c>
    </row>
    <row r="50" spans="2:7" ht="14.25" customHeight="1" x14ac:dyDescent="0.2">
      <c r="B50" s="121">
        <v>18011000</v>
      </c>
      <c r="C50" s="122" t="s">
        <v>302</v>
      </c>
      <c r="D50" s="30">
        <f t="shared" si="1"/>
        <v>73330</v>
      </c>
      <c r="E50" s="31">
        <v>73330</v>
      </c>
      <c r="F50" s="131"/>
      <c r="G50" s="132"/>
    </row>
    <row r="51" spans="2:7" ht="14.25" hidden="1" customHeight="1" x14ac:dyDescent="0.2">
      <c r="B51" s="121">
        <v>18011100</v>
      </c>
      <c r="C51" s="122" t="s">
        <v>58</v>
      </c>
      <c r="D51" s="30">
        <f t="shared" si="1"/>
        <v>0</v>
      </c>
      <c r="E51" s="31"/>
      <c r="F51" s="131">
        <v>0</v>
      </c>
      <c r="G51" s="132">
        <v>0</v>
      </c>
    </row>
    <row r="52" spans="2:7" s="125" customFormat="1" ht="14.25" hidden="1" customHeight="1" x14ac:dyDescent="0.2">
      <c r="B52" s="20">
        <v>18030000</v>
      </c>
      <c r="C52" s="8" t="s">
        <v>145</v>
      </c>
      <c r="D52" s="119">
        <f>E52</f>
        <v>0</v>
      </c>
      <c r="E52" s="120">
        <f>E53</f>
        <v>0</v>
      </c>
      <c r="F52" s="133">
        <v>0</v>
      </c>
      <c r="G52" s="134">
        <v>0</v>
      </c>
    </row>
    <row r="53" spans="2:7" ht="24.75" hidden="1" customHeight="1" x14ac:dyDescent="0.2">
      <c r="B53" s="21">
        <v>18030100</v>
      </c>
      <c r="C53" s="9" t="s">
        <v>146</v>
      </c>
      <c r="D53" s="30">
        <f>E53</f>
        <v>0</v>
      </c>
      <c r="E53" s="31"/>
      <c r="F53" s="131">
        <v>0</v>
      </c>
      <c r="G53" s="132">
        <v>0</v>
      </c>
    </row>
    <row r="54" spans="2:7" s="125" customFormat="1" x14ac:dyDescent="0.2">
      <c r="B54" s="117">
        <v>18050000</v>
      </c>
      <c r="C54" s="135" t="s">
        <v>28</v>
      </c>
      <c r="D54" s="119">
        <f>E54+F54</f>
        <v>1200000</v>
      </c>
      <c r="E54" s="120">
        <f>SUM(E55:E57)</f>
        <v>1200000</v>
      </c>
      <c r="F54" s="133">
        <f>SUM(F55:F56)</f>
        <v>0</v>
      </c>
      <c r="G54" s="134">
        <f>SUM(G55:G56)</f>
        <v>0</v>
      </c>
    </row>
    <row r="55" spans="2:7" s="125" customFormat="1" ht="13.5" hidden="1" customHeight="1" x14ac:dyDescent="0.2">
      <c r="B55" s="121">
        <v>18050300</v>
      </c>
      <c r="C55" s="136" t="s">
        <v>29</v>
      </c>
      <c r="D55" s="30">
        <f t="shared" si="1"/>
        <v>0</v>
      </c>
      <c r="E55" s="31"/>
      <c r="F55" s="10">
        <v>0</v>
      </c>
      <c r="G55" s="23">
        <v>0</v>
      </c>
    </row>
    <row r="56" spans="2:7" s="125" customFormat="1" x14ac:dyDescent="0.2">
      <c r="B56" s="121">
        <v>18050400</v>
      </c>
      <c r="C56" s="136" t="s">
        <v>30</v>
      </c>
      <c r="D56" s="30">
        <f t="shared" si="1"/>
        <v>1200000</v>
      </c>
      <c r="E56" s="31">
        <v>1200000</v>
      </c>
      <c r="F56" s="10">
        <v>0</v>
      </c>
      <c r="G56" s="23">
        <v>0</v>
      </c>
    </row>
    <row r="57" spans="2:7" s="125" customFormat="1" ht="63.75" hidden="1" x14ac:dyDescent="0.2">
      <c r="B57" s="21">
        <v>18050500</v>
      </c>
      <c r="C57" s="14" t="s">
        <v>381</v>
      </c>
      <c r="D57" s="30">
        <f>E57</f>
        <v>0</v>
      </c>
      <c r="E57" s="31"/>
      <c r="F57" s="131"/>
      <c r="G57" s="23"/>
    </row>
    <row r="58" spans="2:7" s="125" customFormat="1" ht="13.5" hidden="1" x14ac:dyDescent="0.25">
      <c r="B58" s="112">
        <v>19000000</v>
      </c>
      <c r="C58" s="113" t="s">
        <v>31</v>
      </c>
      <c r="D58" s="114">
        <f t="shared" ref="D58:D70" si="2">E58+F58</f>
        <v>0</v>
      </c>
      <c r="E58" s="115">
        <f>E59</f>
        <v>0</v>
      </c>
      <c r="F58" s="115">
        <f>F59</f>
        <v>0</v>
      </c>
      <c r="G58" s="23">
        <v>0</v>
      </c>
    </row>
    <row r="59" spans="2:7" s="125" customFormat="1" hidden="1" x14ac:dyDescent="0.2">
      <c r="B59" s="117">
        <v>19010000</v>
      </c>
      <c r="C59" s="137" t="s">
        <v>36</v>
      </c>
      <c r="D59" s="119">
        <f t="shared" si="2"/>
        <v>0</v>
      </c>
      <c r="E59" s="120">
        <f>E60</f>
        <v>0</v>
      </c>
      <c r="F59" s="120">
        <f>F60</f>
        <v>0</v>
      </c>
      <c r="G59" s="23">
        <v>0</v>
      </c>
    </row>
    <row r="60" spans="2:7" s="125" customFormat="1" ht="63.75" hidden="1" x14ac:dyDescent="0.2">
      <c r="B60" s="138">
        <v>19010100</v>
      </c>
      <c r="C60" s="139" t="s">
        <v>382</v>
      </c>
      <c r="D60" s="140">
        <f t="shared" si="2"/>
        <v>0</v>
      </c>
      <c r="E60" s="141">
        <v>0</v>
      </c>
      <c r="F60" s="408"/>
      <c r="G60" s="142"/>
    </row>
    <row r="61" spans="2:7" ht="15.75" x14ac:dyDescent="0.25">
      <c r="B61" s="143">
        <v>20000000</v>
      </c>
      <c r="C61" s="144" t="s">
        <v>8</v>
      </c>
      <c r="D61" s="145">
        <f t="shared" si="2"/>
        <v>404300</v>
      </c>
      <c r="E61" s="146">
        <f>E62+E70+E80+E85</f>
        <v>404300</v>
      </c>
      <c r="F61" s="605">
        <f>F85+F80+F70+F62</f>
        <v>0</v>
      </c>
      <c r="G61" s="23">
        <f>G85</f>
        <v>0</v>
      </c>
    </row>
    <row r="62" spans="2:7" s="150" customFormat="1" ht="27" hidden="1" x14ac:dyDescent="0.25">
      <c r="B62" s="312">
        <v>21000000</v>
      </c>
      <c r="C62" s="16" t="s">
        <v>151</v>
      </c>
      <c r="D62" s="147">
        <f t="shared" si="2"/>
        <v>0</v>
      </c>
      <c r="E62" s="115">
        <f>E64+E63</f>
        <v>0</v>
      </c>
      <c r="F62" s="148">
        <f>F64+F69</f>
        <v>0</v>
      </c>
      <c r="G62" s="149"/>
    </row>
    <row r="63" spans="2:7" s="150" customFormat="1" ht="42" hidden="1" customHeight="1" x14ac:dyDescent="0.25">
      <c r="B63" s="18">
        <v>21010300</v>
      </c>
      <c r="C63" s="6" t="s">
        <v>322</v>
      </c>
      <c r="D63" s="30">
        <f t="shared" si="2"/>
        <v>0</v>
      </c>
      <c r="E63" s="31"/>
      <c r="F63" s="148"/>
      <c r="G63" s="149"/>
    </row>
    <row r="64" spans="2:7" ht="13.5" hidden="1" x14ac:dyDescent="0.25">
      <c r="B64" s="112">
        <v>21080000</v>
      </c>
      <c r="C64" s="113" t="s">
        <v>13</v>
      </c>
      <c r="D64" s="114">
        <f t="shared" si="2"/>
        <v>0</v>
      </c>
      <c r="E64" s="115">
        <f>E66+E67+E65+E68</f>
        <v>0</v>
      </c>
      <c r="F64" s="10">
        <v>0</v>
      </c>
      <c r="G64" s="23">
        <v>0</v>
      </c>
    </row>
    <row r="65" spans="2:7" hidden="1" x14ac:dyDescent="0.2">
      <c r="B65" s="121">
        <v>21080500</v>
      </c>
      <c r="C65" s="122" t="s">
        <v>13</v>
      </c>
      <c r="D65" s="30">
        <f t="shared" si="2"/>
        <v>0</v>
      </c>
      <c r="E65" s="31"/>
      <c r="F65" s="10"/>
      <c r="G65" s="23"/>
    </row>
    <row r="66" spans="2:7" hidden="1" x14ac:dyDescent="0.2">
      <c r="B66" s="121">
        <v>21081100</v>
      </c>
      <c r="C66" s="122" t="s">
        <v>10</v>
      </c>
      <c r="D66" s="30">
        <f t="shared" si="2"/>
        <v>0</v>
      </c>
      <c r="E66" s="31"/>
      <c r="F66" s="10">
        <v>0</v>
      </c>
      <c r="G66" s="23">
        <v>0</v>
      </c>
    </row>
    <row r="67" spans="2:7" ht="77.25" hidden="1" customHeight="1" x14ac:dyDescent="0.2">
      <c r="B67" s="121">
        <v>21081500</v>
      </c>
      <c r="C67" s="15" t="s">
        <v>383</v>
      </c>
      <c r="D67" s="30">
        <f t="shared" si="2"/>
        <v>0</v>
      </c>
      <c r="E67" s="31"/>
      <c r="F67" s="10">
        <v>0</v>
      </c>
      <c r="G67" s="23">
        <v>0</v>
      </c>
    </row>
    <row r="68" spans="2:7" ht="75.75" hidden="1" customHeight="1" x14ac:dyDescent="0.2">
      <c r="B68" s="121">
        <v>21082400</v>
      </c>
      <c r="C68" s="15" t="s">
        <v>303</v>
      </c>
      <c r="D68" s="30">
        <f t="shared" si="2"/>
        <v>0</v>
      </c>
      <c r="E68" s="31"/>
      <c r="F68" s="10"/>
      <c r="G68" s="23"/>
    </row>
    <row r="69" spans="2:7" ht="38.25" hidden="1" x14ac:dyDescent="0.2">
      <c r="B69" s="117">
        <v>21110000</v>
      </c>
      <c r="C69" s="27" t="s">
        <v>260</v>
      </c>
      <c r="D69" s="119">
        <f>E69+F69</f>
        <v>0</v>
      </c>
      <c r="E69" s="120"/>
      <c r="F69" s="123"/>
      <c r="G69" s="126"/>
    </row>
    <row r="70" spans="2:7" ht="27" hidden="1" x14ac:dyDescent="0.25">
      <c r="B70" s="112">
        <v>22000000</v>
      </c>
      <c r="C70" s="113" t="s">
        <v>384</v>
      </c>
      <c r="D70" s="114">
        <f t="shared" si="2"/>
        <v>0</v>
      </c>
      <c r="E70" s="115">
        <f>E77+E71+E76</f>
        <v>0</v>
      </c>
      <c r="F70" s="10">
        <v>0</v>
      </c>
      <c r="G70" s="23">
        <v>0</v>
      </c>
    </row>
    <row r="71" spans="2:7" ht="13.5" hidden="1" x14ac:dyDescent="0.25">
      <c r="B71" s="117">
        <v>22010000</v>
      </c>
      <c r="C71" s="113" t="s">
        <v>63</v>
      </c>
      <c r="D71" s="119">
        <f>D73+D72+D74</f>
        <v>0</v>
      </c>
      <c r="E71" s="120">
        <f>E72+E73+E74</f>
        <v>0</v>
      </c>
      <c r="F71" s="123">
        <v>0</v>
      </c>
      <c r="G71" s="126">
        <v>0</v>
      </c>
    </row>
    <row r="72" spans="2:7" ht="38.25" hidden="1" x14ac:dyDescent="0.2">
      <c r="B72" s="18">
        <v>22010300</v>
      </c>
      <c r="C72" s="6" t="s">
        <v>147</v>
      </c>
      <c r="D72" s="30">
        <f>E72</f>
        <v>0</v>
      </c>
      <c r="E72" s="31"/>
      <c r="F72" s="10"/>
      <c r="G72" s="23"/>
    </row>
    <row r="73" spans="2:7" hidden="1" x14ac:dyDescent="0.2">
      <c r="B73" s="121">
        <v>22012500</v>
      </c>
      <c r="C73" s="122" t="s">
        <v>64</v>
      </c>
      <c r="D73" s="30">
        <f>E73</f>
        <v>0</v>
      </c>
      <c r="E73" s="31"/>
      <c r="F73" s="10">
        <v>0</v>
      </c>
      <c r="G73" s="23">
        <v>0</v>
      </c>
    </row>
    <row r="74" spans="2:7" ht="25.5" hidden="1" x14ac:dyDescent="0.2">
      <c r="B74" s="18">
        <v>22012600</v>
      </c>
      <c r="C74" s="6" t="s">
        <v>148</v>
      </c>
      <c r="D74" s="30">
        <f>E74</f>
        <v>0</v>
      </c>
      <c r="E74" s="31"/>
      <c r="F74" s="10"/>
      <c r="G74" s="23"/>
    </row>
    <row r="75" spans="2:7" ht="40.5" hidden="1" x14ac:dyDescent="0.25">
      <c r="B75" s="457">
        <v>22080000</v>
      </c>
      <c r="C75" s="458" t="s">
        <v>385</v>
      </c>
      <c r="D75" s="459">
        <f>E75</f>
        <v>0</v>
      </c>
      <c r="E75" s="460">
        <f>E76</f>
        <v>0</v>
      </c>
      <c r="F75" s="461">
        <v>0</v>
      </c>
      <c r="G75" s="462">
        <v>0</v>
      </c>
    </row>
    <row r="76" spans="2:7" ht="38.25" hidden="1" x14ac:dyDescent="0.2">
      <c r="B76" s="314">
        <v>22080400</v>
      </c>
      <c r="C76" s="313" t="s">
        <v>256</v>
      </c>
      <c r="D76" s="32">
        <f>E76</f>
        <v>0</v>
      </c>
      <c r="E76" s="33"/>
      <c r="F76" s="25"/>
      <c r="G76" s="26"/>
    </row>
    <row r="77" spans="2:7" ht="13.5" hidden="1" x14ac:dyDescent="0.25">
      <c r="B77" s="117">
        <v>22090000</v>
      </c>
      <c r="C77" s="113" t="s">
        <v>9</v>
      </c>
      <c r="D77" s="119">
        <f>E77+F77</f>
        <v>0</v>
      </c>
      <c r="E77" s="120">
        <f>SUM(E78:E79)</f>
        <v>0</v>
      </c>
      <c r="F77" s="10">
        <v>0</v>
      </c>
      <c r="G77" s="23">
        <v>0</v>
      </c>
    </row>
    <row r="78" spans="2:7" ht="49.5" hidden="1" customHeight="1" x14ac:dyDescent="0.2">
      <c r="B78" s="121">
        <v>22090100</v>
      </c>
      <c r="C78" s="122" t="s">
        <v>20</v>
      </c>
      <c r="D78" s="151">
        <f>E78+F78</f>
        <v>0</v>
      </c>
      <c r="E78" s="129"/>
      <c r="F78" s="10">
        <v>0</v>
      </c>
      <c r="G78" s="23">
        <v>0</v>
      </c>
    </row>
    <row r="79" spans="2:7" ht="37.5" hidden="1" customHeight="1" x14ac:dyDescent="0.2">
      <c r="B79" s="121">
        <v>22090400</v>
      </c>
      <c r="C79" s="122" t="s">
        <v>21</v>
      </c>
      <c r="D79" s="30">
        <f>E79+F79</f>
        <v>0</v>
      </c>
      <c r="E79" s="31"/>
      <c r="F79" s="10">
        <v>0</v>
      </c>
      <c r="G79" s="23">
        <v>0</v>
      </c>
    </row>
    <row r="80" spans="2:7" s="150" customFormat="1" ht="13.5" x14ac:dyDescent="0.25">
      <c r="B80" s="22">
        <v>24000000</v>
      </c>
      <c r="C80" s="11" t="s">
        <v>149</v>
      </c>
      <c r="D80" s="114">
        <f>E80+F80</f>
        <v>404300</v>
      </c>
      <c r="E80" s="115">
        <f>E81</f>
        <v>404300</v>
      </c>
      <c r="F80" s="148">
        <f>F81</f>
        <v>0</v>
      </c>
      <c r="G80" s="149"/>
    </row>
    <row r="81" spans="2:7" ht="13.5" x14ac:dyDescent="0.25">
      <c r="B81" s="17">
        <v>24060000</v>
      </c>
      <c r="C81" s="11" t="s">
        <v>150</v>
      </c>
      <c r="D81" s="119">
        <f>E81+F81</f>
        <v>404300</v>
      </c>
      <c r="E81" s="120">
        <f>E82+E84</f>
        <v>404300</v>
      </c>
      <c r="F81" s="123">
        <f>F82+F83+F84</f>
        <v>0</v>
      </c>
      <c r="G81" s="23"/>
    </row>
    <row r="82" spans="2:7" x14ac:dyDescent="0.2">
      <c r="B82" s="18">
        <v>24060300</v>
      </c>
      <c r="C82" s="5" t="s">
        <v>150</v>
      </c>
      <c r="D82" s="30">
        <f>E82</f>
        <v>374730</v>
      </c>
      <c r="E82" s="31">
        <v>374730</v>
      </c>
      <c r="F82" s="10"/>
      <c r="G82" s="23"/>
    </row>
    <row r="83" spans="2:7" ht="51" hidden="1" x14ac:dyDescent="0.2">
      <c r="B83" s="18">
        <v>24062100</v>
      </c>
      <c r="C83" s="6" t="s">
        <v>152</v>
      </c>
      <c r="D83" s="30">
        <f>E83+F83</f>
        <v>0</v>
      </c>
      <c r="E83" s="31">
        <v>0</v>
      </c>
      <c r="F83" s="10"/>
      <c r="G83" s="23"/>
    </row>
    <row r="84" spans="2:7" ht="126.75" customHeight="1" thickBot="1" x14ac:dyDescent="0.25">
      <c r="B84" s="34">
        <v>24062200</v>
      </c>
      <c r="C84" s="6" t="s">
        <v>337</v>
      </c>
      <c r="D84" s="151">
        <f>E84</f>
        <v>29570</v>
      </c>
      <c r="E84" s="129">
        <v>29570</v>
      </c>
      <c r="F84" s="10"/>
      <c r="G84" s="23"/>
    </row>
    <row r="85" spans="2:7" ht="13.5" hidden="1" x14ac:dyDescent="0.25">
      <c r="B85" s="112">
        <v>25000000</v>
      </c>
      <c r="C85" s="113" t="s">
        <v>11</v>
      </c>
      <c r="D85" s="114">
        <f>E85+F85</f>
        <v>0</v>
      </c>
      <c r="E85" s="115">
        <f t="shared" ref="E85:G86" si="3">E86</f>
        <v>0</v>
      </c>
      <c r="F85" s="304">
        <f t="shared" si="3"/>
        <v>0</v>
      </c>
      <c r="G85" s="149">
        <f t="shared" si="3"/>
        <v>0</v>
      </c>
    </row>
    <row r="86" spans="2:7" s="125" customFormat="1" ht="40.5" hidden="1" x14ac:dyDescent="0.25">
      <c r="B86" s="117">
        <v>25010000</v>
      </c>
      <c r="C86" s="113" t="s">
        <v>32</v>
      </c>
      <c r="D86" s="152">
        <f>E86+F86</f>
        <v>0</v>
      </c>
      <c r="E86" s="120">
        <f t="shared" si="3"/>
        <v>0</v>
      </c>
      <c r="F86" s="152">
        <f t="shared" si="3"/>
        <v>0</v>
      </c>
      <c r="G86" s="126">
        <f t="shared" si="3"/>
        <v>0</v>
      </c>
    </row>
    <row r="87" spans="2:7" ht="25.5" hidden="1" x14ac:dyDescent="0.2">
      <c r="B87" s="121">
        <v>25010100</v>
      </c>
      <c r="C87" s="122" t="s">
        <v>33</v>
      </c>
      <c r="D87" s="30">
        <f>E87+F87</f>
        <v>0</v>
      </c>
      <c r="E87" s="31">
        <v>0</v>
      </c>
      <c r="F87" s="597"/>
      <c r="G87" s="23">
        <v>0</v>
      </c>
    </row>
    <row r="88" spans="2:7" ht="15.75" hidden="1" x14ac:dyDescent="0.25">
      <c r="B88" s="143">
        <v>30000000</v>
      </c>
      <c r="C88" s="144" t="s">
        <v>37</v>
      </c>
      <c r="D88" s="111">
        <f>E88+F88</f>
        <v>0</v>
      </c>
      <c r="E88" s="111">
        <f>E90+E89</f>
        <v>0</v>
      </c>
      <c r="F88" s="155">
        <f>F94+F89</f>
        <v>0</v>
      </c>
      <c r="G88" s="321">
        <f>G94+G89</f>
        <v>0</v>
      </c>
    </row>
    <row r="89" spans="2:7" ht="28.5" hidden="1" customHeight="1" x14ac:dyDescent="0.25">
      <c r="B89" s="112">
        <v>31000000</v>
      </c>
      <c r="C89" s="113" t="s">
        <v>305</v>
      </c>
      <c r="D89" s="147">
        <f>E89+F89</f>
        <v>0</v>
      </c>
      <c r="E89" s="115">
        <f>E90+E92+E93</f>
        <v>0</v>
      </c>
      <c r="F89" s="304">
        <f>G89</f>
        <v>0</v>
      </c>
      <c r="G89" s="305">
        <f>G90+G91+G92+G93</f>
        <v>0</v>
      </c>
    </row>
    <row r="90" spans="2:7" ht="79.5" hidden="1" customHeight="1" x14ac:dyDescent="0.25">
      <c r="B90" s="112">
        <v>31010000</v>
      </c>
      <c r="C90" s="113" t="s">
        <v>257</v>
      </c>
      <c r="D90" s="31">
        <f>E90</f>
        <v>0</v>
      </c>
      <c r="E90" s="31">
        <f>E91</f>
        <v>0</v>
      </c>
      <c r="F90" s="120"/>
      <c r="G90" s="417"/>
    </row>
    <row r="91" spans="2:7" ht="63.75" hidden="1" customHeight="1" x14ac:dyDescent="0.25">
      <c r="B91" s="121">
        <v>31010200</v>
      </c>
      <c r="C91" s="122" t="s">
        <v>386</v>
      </c>
      <c r="D91" s="30">
        <f>E91+F91</f>
        <v>0</v>
      </c>
      <c r="E91" s="31"/>
      <c r="F91" s="153"/>
      <c r="G91" s="154"/>
    </row>
    <row r="92" spans="2:7" ht="26.25" hidden="1" x14ac:dyDescent="0.25">
      <c r="B92" s="117">
        <v>31020000</v>
      </c>
      <c r="C92" s="118" t="s">
        <v>323</v>
      </c>
      <c r="D92" s="30">
        <f>E92+F92</f>
        <v>0</v>
      </c>
      <c r="E92" s="31"/>
      <c r="F92" s="153"/>
      <c r="G92" s="154"/>
    </row>
    <row r="93" spans="2:7" ht="40.5" hidden="1" x14ac:dyDescent="0.25">
      <c r="B93" s="112">
        <v>31030000</v>
      </c>
      <c r="C93" s="113" t="s">
        <v>304</v>
      </c>
      <c r="D93" s="30">
        <f>F93</f>
        <v>0</v>
      </c>
      <c r="E93" s="31"/>
      <c r="F93" s="30">
        <f>G93</f>
        <v>0</v>
      </c>
      <c r="G93" s="339"/>
    </row>
    <row r="94" spans="2:7" ht="27" hidden="1" x14ac:dyDescent="0.25">
      <c r="B94" s="112">
        <v>33000000</v>
      </c>
      <c r="C94" s="113" t="s">
        <v>34</v>
      </c>
      <c r="D94" s="114">
        <f>E94+F94</f>
        <v>0</v>
      </c>
      <c r="E94" s="31">
        <v>0</v>
      </c>
      <c r="F94" s="304">
        <f>F95</f>
        <v>0</v>
      </c>
      <c r="G94" s="305">
        <f>G95</f>
        <v>0</v>
      </c>
    </row>
    <row r="95" spans="2:7" ht="13.5" hidden="1" x14ac:dyDescent="0.25">
      <c r="B95" s="463">
        <v>33010000</v>
      </c>
      <c r="C95" s="464" t="s">
        <v>35</v>
      </c>
      <c r="D95" s="465">
        <f>D96+D97</f>
        <v>0</v>
      </c>
      <c r="E95" s="141">
        <f>E96</f>
        <v>0</v>
      </c>
      <c r="F95" s="466">
        <f>F96+F97</f>
        <v>0</v>
      </c>
      <c r="G95" s="467">
        <f>G96+G97</f>
        <v>0</v>
      </c>
    </row>
    <row r="96" spans="2:7" ht="64.5" hidden="1" customHeight="1" x14ac:dyDescent="0.2">
      <c r="B96" s="121">
        <v>33010100</v>
      </c>
      <c r="C96" s="6" t="s">
        <v>387</v>
      </c>
      <c r="D96" s="30">
        <f>F96+E96</f>
        <v>0</v>
      </c>
      <c r="E96" s="602">
        <v>0</v>
      </c>
      <c r="F96" s="597"/>
      <c r="G96" s="603"/>
    </row>
    <row r="97" spans="2:7" ht="78.75" hidden="1" customHeight="1" thickBot="1" x14ac:dyDescent="0.25">
      <c r="B97" s="598">
        <v>33010200</v>
      </c>
      <c r="C97" s="604" t="s">
        <v>429</v>
      </c>
      <c r="D97" s="30">
        <f>F97+E97</f>
        <v>0</v>
      </c>
      <c r="E97" s="599"/>
      <c r="F97" s="600"/>
      <c r="G97" s="601"/>
    </row>
    <row r="98" spans="2:7" s="306" customFormat="1" ht="30" customHeight="1" thickBot="1" x14ac:dyDescent="0.3">
      <c r="B98" s="468"/>
      <c r="C98" s="470" t="s">
        <v>115</v>
      </c>
      <c r="D98" s="469">
        <f>D14+D61+D88</f>
        <v>5000000</v>
      </c>
      <c r="E98" s="414">
        <f>E14+E61+E88</f>
        <v>5000000</v>
      </c>
      <c r="F98" s="414">
        <f>F14+F61+F88</f>
        <v>0</v>
      </c>
      <c r="G98" s="415">
        <f>G14+G61+G88</f>
        <v>0</v>
      </c>
    </row>
    <row r="99" spans="2:7" ht="15.75" x14ac:dyDescent="0.25">
      <c r="B99" s="409">
        <v>40000000</v>
      </c>
      <c r="C99" s="410" t="s">
        <v>14</v>
      </c>
      <c r="D99" s="411">
        <f>E99+F99</f>
        <v>6368549.79</v>
      </c>
      <c r="E99" s="412">
        <f>E100</f>
        <v>719190</v>
      </c>
      <c r="F99" s="411">
        <f>F100</f>
        <v>5649359.79</v>
      </c>
      <c r="G99" s="413">
        <f>G100</f>
        <v>3734500</v>
      </c>
    </row>
    <row r="100" spans="2:7" ht="17.25" customHeight="1" x14ac:dyDescent="0.25">
      <c r="B100" s="117">
        <v>41000000</v>
      </c>
      <c r="C100" s="118" t="s">
        <v>38</v>
      </c>
      <c r="D100" s="119">
        <f>F100+E100</f>
        <v>6368549.79</v>
      </c>
      <c r="E100" s="119">
        <f>E101+E110+E109</f>
        <v>719190</v>
      </c>
      <c r="F100" s="130">
        <f>F101+F107+F110</f>
        <v>5649359.79</v>
      </c>
      <c r="G100" s="402">
        <f>G110+G101</f>
        <v>3734500</v>
      </c>
    </row>
    <row r="101" spans="2:7" ht="26.25" customHeight="1" x14ac:dyDescent="0.25">
      <c r="B101" s="112">
        <v>41030000</v>
      </c>
      <c r="C101" s="113" t="s">
        <v>296</v>
      </c>
      <c r="D101" s="128">
        <f>D106+D102+D103+D104+D105</f>
        <v>3734500</v>
      </c>
      <c r="E101" s="156">
        <f>E106+E102+E103+E104+E105</f>
        <v>0</v>
      </c>
      <c r="F101" s="156">
        <f>F103</f>
        <v>3734500</v>
      </c>
      <c r="G101" s="748">
        <f>G103</f>
        <v>3734500</v>
      </c>
    </row>
    <row r="102" spans="2:7" ht="48.75" hidden="1" customHeight="1" x14ac:dyDescent="0.2">
      <c r="B102" s="12">
        <v>41033300</v>
      </c>
      <c r="C102" s="122" t="s">
        <v>347</v>
      </c>
      <c r="D102" s="151">
        <f>E102</f>
        <v>0</v>
      </c>
      <c r="E102" s="157"/>
      <c r="F102" s="160"/>
      <c r="G102" s="158"/>
    </row>
    <row r="103" spans="2:7" ht="25.5" x14ac:dyDescent="0.2">
      <c r="B103" s="12">
        <v>41033900</v>
      </c>
      <c r="C103" s="13" t="s">
        <v>531</v>
      </c>
      <c r="D103" s="151">
        <f>E103+F103</f>
        <v>3734500</v>
      </c>
      <c r="E103" s="157"/>
      <c r="F103" s="451">
        <v>3734500</v>
      </c>
      <c r="G103" s="761">
        <v>3734500</v>
      </c>
    </row>
    <row r="104" spans="2:7" ht="38.25" hidden="1" x14ac:dyDescent="0.25">
      <c r="B104" s="683">
        <v>41035400</v>
      </c>
      <c r="C104" s="13" t="s">
        <v>479</v>
      </c>
      <c r="D104" s="151">
        <f>E104</f>
        <v>0</v>
      </c>
      <c r="E104" s="157"/>
      <c r="F104" s="148"/>
      <c r="G104" s="149"/>
    </row>
    <row r="105" spans="2:7" ht="63.75" hidden="1" x14ac:dyDescent="0.25">
      <c r="B105" s="683">
        <v>41036000</v>
      </c>
      <c r="C105" s="13" t="s">
        <v>480</v>
      </c>
      <c r="D105" s="151">
        <f>E105</f>
        <v>0</v>
      </c>
      <c r="E105" s="157"/>
      <c r="F105" s="148"/>
      <c r="G105" s="149"/>
    </row>
    <row r="106" spans="2:7" ht="38.25" hidden="1" x14ac:dyDescent="0.25">
      <c r="B106" s="683">
        <v>41036300</v>
      </c>
      <c r="C106" s="13" t="s">
        <v>481</v>
      </c>
      <c r="D106" s="151">
        <f>E106</f>
        <v>0</v>
      </c>
      <c r="E106" s="157"/>
      <c r="F106" s="148"/>
      <c r="G106" s="149"/>
    </row>
    <row r="107" spans="2:7" ht="27" x14ac:dyDescent="0.25">
      <c r="B107" s="161">
        <v>41040000</v>
      </c>
      <c r="C107" s="303" t="s">
        <v>301</v>
      </c>
      <c r="D107" s="128">
        <f>D109</f>
        <v>12377</v>
      </c>
      <c r="E107" s="156">
        <f>D107</f>
        <v>12377</v>
      </c>
      <c r="F107" s="304"/>
      <c r="G107" s="305"/>
    </row>
    <row r="108" spans="2:7" ht="63.75" hidden="1" x14ac:dyDescent="0.25">
      <c r="B108" s="12">
        <v>41040200</v>
      </c>
      <c r="C108" s="13" t="s">
        <v>297</v>
      </c>
      <c r="D108" s="159">
        <f>E108+F108</f>
        <v>0</v>
      </c>
      <c r="E108" s="160"/>
      <c r="F108" s="148"/>
      <c r="G108" s="149"/>
    </row>
    <row r="109" spans="2:7" ht="13.5" x14ac:dyDescent="0.25">
      <c r="B109" s="12">
        <v>41040400</v>
      </c>
      <c r="C109" s="13" t="s">
        <v>300</v>
      </c>
      <c r="D109" s="151">
        <f>E109</f>
        <v>12377</v>
      </c>
      <c r="E109" s="157">
        <v>12377</v>
      </c>
      <c r="F109" s="148"/>
      <c r="G109" s="149"/>
    </row>
    <row r="110" spans="2:7" ht="27" customHeight="1" x14ac:dyDescent="0.25">
      <c r="B110" s="161">
        <v>41050000</v>
      </c>
      <c r="C110" s="113" t="s">
        <v>295</v>
      </c>
      <c r="D110" s="128">
        <f>SUM(E110:F110)</f>
        <v>2621672.79</v>
      </c>
      <c r="E110" s="156">
        <f>E112+E113+E114+E116+E117+E111</f>
        <v>706813</v>
      </c>
      <c r="F110" s="341">
        <f>F116+F115</f>
        <v>1914859.79</v>
      </c>
      <c r="G110" s="401">
        <f>G116</f>
        <v>0</v>
      </c>
    </row>
    <row r="111" spans="2:7" ht="38.25" customHeight="1" x14ac:dyDescent="0.2">
      <c r="B111" s="418">
        <v>41051000</v>
      </c>
      <c r="C111" s="13" t="s">
        <v>351</v>
      </c>
      <c r="D111" s="405">
        <f>E111</f>
        <v>206813</v>
      </c>
      <c r="E111" s="406">
        <f>74713+132100</f>
        <v>206813</v>
      </c>
      <c r="F111" s="403"/>
      <c r="G111" s="404"/>
    </row>
    <row r="112" spans="2:7" ht="56.25" hidden="1" customHeight="1" x14ac:dyDescent="0.2">
      <c r="B112" s="418">
        <v>41051200</v>
      </c>
      <c r="C112" s="13" t="s">
        <v>282</v>
      </c>
      <c r="D112" s="405">
        <f>E112</f>
        <v>0</v>
      </c>
      <c r="E112" s="406"/>
      <c r="F112" s="403"/>
      <c r="G112" s="404"/>
    </row>
    <row r="113" spans="2:8" ht="57" hidden="1" customHeight="1" x14ac:dyDescent="0.2">
      <c r="B113" s="418">
        <v>41051700</v>
      </c>
      <c r="C113" s="13" t="s">
        <v>225</v>
      </c>
      <c r="D113" s="405">
        <f>E113</f>
        <v>0</v>
      </c>
      <c r="E113" s="406"/>
      <c r="F113" s="403"/>
      <c r="G113" s="404"/>
    </row>
    <row r="114" spans="2:8" ht="20.25" customHeight="1" x14ac:dyDescent="0.2">
      <c r="B114" s="127">
        <v>41053900</v>
      </c>
      <c r="C114" s="435" t="s">
        <v>200</v>
      </c>
      <c r="D114" s="405">
        <f>E114</f>
        <v>500000</v>
      </c>
      <c r="E114" s="406">
        <f>додаток_4!E36</f>
        <v>500000</v>
      </c>
      <c r="F114" s="403"/>
      <c r="G114" s="404"/>
    </row>
    <row r="115" spans="2:8" ht="39" customHeight="1" thickBot="1" x14ac:dyDescent="0.25">
      <c r="B115" s="127">
        <v>41051100</v>
      </c>
      <c r="C115" s="122" t="s">
        <v>320</v>
      </c>
      <c r="D115" s="151">
        <f>E115+F115</f>
        <v>1914859.79</v>
      </c>
      <c r="E115" s="156"/>
      <c r="F115" s="451">
        <v>1914859.79</v>
      </c>
      <c r="G115" s="401"/>
    </row>
    <row r="116" spans="2:8" ht="54.75" hidden="1" customHeight="1" x14ac:dyDescent="0.2">
      <c r="B116" s="121">
        <v>41051400</v>
      </c>
      <c r="C116" s="122" t="s">
        <v>340</v>
      </c>
      <c r="D116" s="151">
        <f>E116+F116</f>
        <v>0</v>
      </c>
      <c r="E116" s="157"/>
      <c r="F116" s="157"/>
      <c r="G116" s="407"/>
    </row>
    <row r="117" spans="2:8" ht="69.75" hidden="1" customHeight="1" thickBot="1" x14ac:dyDescent="0.25">
      <c r="B117" s="330" t="s">
        <v>298</v>
      </c>
      <c r="C117" s="331" t="s">
        <v>299</v>
      </c>
      <c r="D117" s="332">
        <f>E117</f>
        <v>0</v>
      </c>
      <c r="E117" s="333"/>
      <c r="F117" s="301"/>
      <c r="G117" s="302"/>
    </row>
    <row r="118" spans="2:8" s="311" customFormat="1" ht="17.25" thickBot="1" x14ac:dyDescent="0.3">
      <c r="B118" s="307"/>
      <c r="C118" s="308" t="s">
        <v>111</v>
      </c>
      <c r="D118" s="309">
        <f>D98+D99</f>
        <v>11368549.789999999</v>
      </c>
      <c r="E118" s="310">
        <f>E98+E99</f>
        <v>5719190</v>
      </c>
      <c r="F118" s="322">
        <f>F98+F99</f>
        <v>5649359.79</v>
      </c>
      <c r="G118" s="323">
        <f>G98+G99</f>
        <v>3734500</v>
      </c>
      <c r="H118" s="324"/>
    </row>
    <row r="119" spans="2:8" x14ac:dyDescent="0.2">
      <c r="E119" s="4"/>
      <c r="F119" s="2"/>
      <c r="G119" s="2"/>
    </row>
    <row r="120" spans="2:8" s="28" customFormat="1" ht="18.75" x14ac:dyDescent="0.3">
      <c r="B120" s="28" t="s">
        <v>525</v>
      </c>
      <c r="D120" s="162"/>
      <c r="E120" s="762" t="s">
        <v>526</v>
      </c>
      <c r="F120" s="762"/>
      <c r="G120" s="762"/>
    </row>
    <row r="121" spans="2:8" x14ac:dyDescent="0.2">
      <c r="D121" s="52"/>
      <c r="E121" s="4"/>
      <c r="F121" s="2"/>
      <c r="G121" s="2"/>
    </row>
    <row r="122" spans="2:8" ht="15.75" x14ac:dyDescent="0.25">
      <c r="B122" s="163"/>
      <c r="D122" s="52"/>
      <c r="E122" s="4"/>
      <c r="F122" s="164"/>
      <c r="G122" s="165"/>
    </row>
    <row r="123" spans="2:8" ht="15.75" x14ac:dyDescent="0.25">
      <c r="B123" s="163"/>
      <c r="C123" s="163"/>
      <c r="D123" s="163"/>
      <c r="E123" s="166"/>
      <c r="F123" s="2"/>
      <c r="G123" s="2"/>
    </row>
    <row r="124" spans="2:8" x14ac:dyDescent="0.2">
      <c r="E124" s="167"/>
      <c r="F124" s="2"/>
      <c r="G124" s="2"/>
    </row>
    <row r="125" spans="2:8" x14ac:dyDescent="0.2">
      <c r="E125" s="4"/>
      <c r="F125" s="2"/>
      <c r="G125" s="2"/>
    </row>
    <row r="126" spans="2:8" x14ac:dyDescent="0.2">
      <c r="E126" s="4"/>
      <c r="F126" s="2"/>
      <c r="G126" s="2"/>
    </row>
    <row r="127" spans="2:8" x14ac:dyDescent="0.2">
      <c r="E127" s="4"/>
      <c r="F127" s="2"/>
      <c r="G127" s="2"/>
    </row>
    <row r="128" spans="2:8" x14ac:dyDescent="0.2">
      <c r="E128" s="4"/>
      <c r="F128" s="2"/>
      <c r="G128" s="2"/>
    </row>
    <row r="129" spans="5:7" x14ac:dyDescent="0.2">
      <c r="E129" s="168"/>
      <c r="F129" s="2"/>
      <c r="G129" s="2"/>
    </row>
    <row r="130" spans="5:7" x14ac:dyDescent="0.2">
      <c r="E130" s="4"/>
      <c r="F130" s="2"/>
      <c r="G130" s="2"/>
    </row>
    <row r="131" spans="5:7" x14ac:dyDescent="0.2">
      <c r="E131" s="4"/>
      <c r="F131" s="2"/>
      <c r="G131" s="2"/>
    </row>
    <row r="132" spans="5:7" x14ac:dyDescent="0.2">
      <c r="E132" s="4"/>
      <c r="F132" s="2"/>
      <c r="G132" s="2"/>
    </row>
    <row r="133" spans="5:7" x14ac:dyDescent="0.2">
      <c r="E133" s="4"/>
      <c r="F133" s="2"/>
      <c r="G133" s="2"/>
    </row>
    <row r="134" spans="5:7" x14ac:dyDescent="0.2">
      <c r="E134" s="4"/>
      <c r="F134" s="2"/>
      <c r="G134" s="2"/>
    </row>
    <row r="135" spans="5:7" x14ac:dyDescent="0.2">
      <c r="E135" s="4"/>
      <c r="F135" s="2"/>
      <c r="G135" s="2"/>
    </row>
    <row r="136" spans="5:7" x14ac:dyDescent="0.2">
      <c r="E136" s="4"/>
      <c r="F136" s="2"/>
      <c r="G136" s="2"/>
    </row>
    <row r="137" spans="5:7" x14ac:dyDescent="0.2">
      <c r="E137" s="4"/>
      <c r="F137" s="2"/>
      <c r="G137" s="2"/>
    </row>
    <row r="138" spans="5:7" x14ac:dyDescent="0.2">
      <c r="E138" s="4"/>
      <c r="F138" s="2"/>
      <c r="G138" s="2"/>
    </row>
    <row r="139" spans="5:7" x14ac:dyDescent="0.2">
      <c r="E139" s="4"/>
      <c r="F139" s="2"/>
      <c r="G139" s="2"/>
    </row>
    <row r="140" spans="5:7" x14ac:dyDescent="0.2">
      <c r="E140" s="4"/>
      <c r="F140" s="2"/>
      <c r="G140" s="2"/>
    </row>
    <row r="141" spans="5:7" x14ac:dyDescent="0.2">
      <c r="E141" s="4"/>
      <c r="F141" s="2"/>
      <c r="G141" s="2"/>
    </row>
    <row r="142" spans="5:7" x14ac:dyDescent="0.2">
      <c r="E142" s="4"/>
      <c r="F142" s="2"/>
      <c r="G142" s="2"/>
    </row>
    <row r="143" spans="5:7" x14ac:dyDescent="0.2">
      <c r="E143" s="4"/>
      <c r="F143" s="2"/>
      <c r="G143" s="2"/>
    </row>
    <row r="144" spans="5:7" x14ac:dyDescent="0.2">
      <c r="E144" s="4"/>
      <c r="F144" s="2"/>
      <c r="G144" s="2"/>
    </row>
    <row r="145" spans="5:7" x14ac:dyDescent="0.2">
      <c r="E145" s="4"/>
      <c r="F145" s="2"/>
      <c r="G145" s="2"/>
    </row>
    <row r="146" spans="5:7" x14ac:dyDescent="0.2">
      <c r="E146" s="4"/>
      <c r="F146" s="2"/>
      <c r="G146" s="2"/>
    </row>
    <row r="147" spans="5:7" x14ac:dyDescent="0.2">
      <c r="E147" s="4"/>
      <c r="F147" s="2"/>
      <c r="G147" s="2"/>
    </row>
    <row r="148" spans="5:7" x14ac:dyDescent="0.2">
      <c r="E148" s="4"/>
      <c r="F148" s="2"/>
      <c r="G148" s="2"/>
    </row>
    <row r="149" spans="5:7" x14ac:dyDescent="0.2">
      <c r="E149" s="4"/>
      <c r="F149" s="2"/>
      <c r="G149" s="2"/>
    </row>
    <row r="150" spans="5:7" x14ac:dyDescent="0.2">
      <c r="E150" s="4"/>
      <c r="F150" s="2"/>
      <c r="G150" s="2"/>
    </row>
    <row r="151" spans="5:7" x14ac:dyDescent="0.2">
      <c r="E151" s="4"/>
      <c r="F151" s="2"/>
      <c r="G151" s="2"/>
    </row>
    <row r="152" spans="5:7" x14ac:dyDescent="0.2">
      <c r="E152" s="4"/>
      <c r="F152" s="2"/>
      <c r="G152" s="2"/>
    </row>
    <row r="153" spans="5:7" x14ac:dyDescent="0.2">
      <c r="E153" s="4"/>
      <c r="F153" s="2"/>
      <c r="G153" s="2"/>
    </row>
    <row r="154" spans="5:7" x14ac:dyDescent="0.2">
      <c r="E154" s="4"/>
      <c r="F154" s="2"/>
      <c r="G154" s="2"/>
    </row>
    <row r="155" spans="5:7" x14ac:dyDescent="0.2">
      <c r="E155" s="4"/>
      <c r="F155" s="2"/>
      <c r="G155" s="2"/>
    </row>
    <row r="156" spans="5:7" x14ac:dyDescent="0.2">
      <c r="E156" s="4"/>
      <c r="F156" s="2"/>
      <c r="G156" s="2"/>
    </row>
    <row r="157" spans="5:7" x14ac:dyDescent="0.2">
      <c r="E157" s="4"/>
      <c r="F157" s="2"/>
      <c r="G157" s="2"/>
    </row>
    <row r="158" spans="5:7" x14ac:dyDescent="0.2">
      <c r="E158" s="4"/>
      <c r="F158" s="2"/>
      <c r="G158" s="2"/>
    </row>
    <row r="159" spans="5:7" x14ac:dyDescent="0.2">
      <c r="E159" s="4"/>
      <c r="F159" s="2"/>
      <c r="G159" s="2"/>
    </row>
    <row r="160" spans="5:7" x14ac:dyDescent="0.2">
      <c r="E160" s="4"/>
      <c r="F160" s="2"/>
      <c r="G160" s="2"/>
    </row>
    <row r="161" spans="5:7" x14ac:dyDescent="0.2">
      <c r="E161" s="4"/>
      <c r="F161" s="2"/>
      <c r="G161" s="2"/>
    </row>
    <row r="162" spans="5:7" x14ac:dyDescent="0.2">
      <c r="E162" s="4"/>
      <c r="F162" s="2"/>
      <c r="G162" s="2"/>
    </row>
    <row r="163" spans="5:7" x14ac:dyDescent="0.2">
      <c r="E163" s="4"/>
      <c r="F163" s="2"/>
      <c r="G163" s="2"/>
    </row>
    <row r="164" spans="5:7" x14ac:dyDescent="0.2">
      <c r="E164" s="4"/>
      <c r="F164" s="2"/>
      <c r="G164" s="2"/>
    </row>
    <row r="165" spans="5:7" x14ac:dyDescent="0.2">
      <c r="E165" s="4"/>
      <c r="F165" s="2"/>
      <c r="G165" s="2"/>
    </row>
    <row r="166" spans="5:7" x14ac:dyDescent="0.2">
      <c r="E166" s="4"/>
      <c r="F166" s="2"/>
      <c r="G166" s="2"/>
    </row>
    <row r="167" spans="5:7" x14ac:dyDescent="0.2">
      <c r="E167" s="4"/>
      <c r="F167" s="2"/>
      <c r="G167" s="2"/>
    </row>
    <row r="168" spans="5:7" x14ac:dyDescent="0.2">
      <c r="E168" s="4"/>
      <c r="F168" s="2"/>
      <c r="G168" s="2"/>
    </row>
    <row r="169" spans="5:7" x14ac:dyDescent="0.2">
      <c r="E169" s="4"/>
      <c r="F169" s="2"/>
      <c r="G169" s="2"/>
    </row>
    <row r="170" spans="5:7" x14ac:dyDescent="0.2">
      <c r="E170" s="4"/>
      <c r="F170" s="2"/>
      <c r="G170" s="2"/>
    </row>
    <row r="171" spans="5:7" x14ac:dyDescent="0.2">
      <c r="E171" s="4"/>
      <c r="F171" s="2"/>
      <c r="G171" s="2"/>
    </row>
    <row r="172" spans="5:7" x14ac:dyDescent="0.2">
      <c r="E172" s="4"/>
      <c r="F172" s="2"/>
      <c r="G172" s="2"/>
    </row>
    <row r="173" spans="5:7" x14ac:dyDescent="0.2">
      <c r="E173" s="4"/>
      <c r="F173" s="2"/>
      <c r="G173" s="2"/>
    </row>
    <row r="174" spans="5:7" x14ac:dyDescent="0.2">
      <c r="E174" s="4"/>
      <c r="F174" s="2"/>
      <c r="G174" s="2"/>
    </row>
    <row r="175" spans="5:7" x14ac:dyDescent="0.2">
      <c r="E175" s="4"/>
      <c r="F175" s="2"/>
      <c r="G175" s="2"/>
    </row>
    <row r="176" spans="5:7" x14ac:dyDescent="0.2">
      <c r="E176" s="4"/>
      <c r="F176" s="2"/>
      <c r="G176" s="2"/>
    </row>
    <row r="177" spans="5:7" x14ac:dyDescent="0.2">
      <c r="E177" s="4"/>
      <c r="F177" s="2"/>
      <c r="G177" s="2"/>
    </row>
    <row r="178" spans="5:7" x14ac:dyDescent="0.2">
      <c r="E178" s="4"/>
      <c r="F178" s="2"/>
      <c r="G178" s="2"/>
    </row>
    <row r="179" spans="5:7" x14ac:dyDescent="0.2">
      <c r="E179" s="4"/>
      <c r="F179" s="2"/>
      <c r="G179" s="2"/>
    </row>
    <row r="180" spans="5:7" x14ac:dyDescent="0.2">
      <c r="E180" s="4"/>
      <c r="F180" s="2"/>
      <c r="G180" s="2"/>
    </row>
    <row r="181" spans="5:7" x14ac:dyDescent="0.2">
      <c r="E181" s="4"/>
      <c r="F181" s="2"/>
      <c r="G181" s="2"/>
    </row>
    <row r="182" spans="5:7" x14ac:dyDescent="0.2">
      <c r="E182" s="4"/>
      <c r="F182" s="2"/>
      <c r="G182" s="2"/>
    </row>
    <row r="183" spans="5:7" x14ac:dyDescent="0.2">
      <c r="E183" s="4"/>
      <c r="F183" s="2"/>
      <c r="G183" s="2"/>
    </row>
    <row r="184" spans="5:7" x14ac:dyDescent="0.2">
      <c r="E184" s="4"/>
      <c r="F184" s="2"/>
      <c r="G184" s="2"/>
    </row>
    <row r="185" spans="5:7" x14ac:dyDescent="0.2">
      <c r="E185" s="4"/>
      <c r="F185" s="2"/>
      <c r="G185" s="2"/>
    </row>
    <row r="186" spans="5:7" x14ac:dyDescent="0.2">
      <c r="E186" s="4"/>
      <c r="F186" s="2"/>
      <c r="G186" s="2"/>
    </row>
    <row r="187" spans="5:7" x14ac:dyDescent="0.2">
      <c r="E187" s="4"/>
      <c r="F187" s="2"/>
      <c r="G187" s="2"/>
    </row>
    <row r="188" spans="5:7" x14ac:dyDescent="0.2">
      <c r="E188" s="4"/>
      <c r="F188" s="2"/>
      <c r="G188" s="2"/>
    </row>
    <row r="189" spans="5:7" x14ac:dyDescent="0.2">
      <c r="E189" s="4"/>
      <c r="F189" s="2"/>
      <c r="G189" s="2"/>
    </row>
    <row r="190" spans="5:7" x14ac:dyDescent="0.2">
      <c r="E190" s="4"/>
      <c r="F190" s="2"/>
      <c r="G190" s="2"/>
    </row>
    <row r="191" spans="5:7" x14ac:dyDescent="0.2">
      <c r="E191" s="4"/>
      <c r="F191" s="2"/>
      <c r="G191" s="2"/>
    </row>
    <row r="192" spans="5:7" x14ac:dyDescent="0.2">
      <c r="E192" s="4"/>
      <c r="F192" s="2"/>
      <c r="G192" s="2"/>
    </row>
    <row r="193" spans="5:7" x14ac:dyDescent="0.2">
      <c r="E193" s="4"/>
      <c r="F193" s="2"/>
      <c r="G193" s="2"/>
    </row>
    <row r="194" spans="5:7" x14ac:dyDescent="0.2">
      <c r="E194" s="4"/>
      <c r="F194" s="2"/>
      <c r="G194" s="2"/>
    </row>
    <row r="195" spans="5:7" x14ac:dyDescent="0.2">
      <c r="E195" s="4"/>
      <c r="F195" s="2"/>
      <c r="G195" s="2"/>
    </row>
    <row r="196" spans="5:7" x14ac:dyDescent="0.2">
      <c r="E196" s="4"/>
      <c r="F196" s="2"/>
      <c r="G196" s="2"/>
    </row>
    <row r="197" spans="5:7" x14ac:dyDescent="0.2">
      <c r="E197" s="4"/>
      <c r="F197" s="2"/>
      <c r="G197" s="2"/>
    </row>
    <row r="198" spans="5:7" x14ac:dyDescent="0.2">
      <c r="E198" s="4"/>
      <c r="F198" s="2"/>
      <c r="G198" s="2"/>
    </row>
    <row r="199" spans="5:7" x14ac:dyDescent="0.2">
      <c r="E199" s="4"/>
      <c r="F199" s="2"/>
      <c r="G199" s="2"/>
    </row>
    <row r="200" spans="5:7" x14ac:dyDescent="0.2">
      <c r="E200" s="4"/>
      <c r="F200" s="2"/>
      <c r="G200" s="2"/>
    </row>
    <row r="201" spans="5:7" ht="12.75" customHeight="1" x14ac:dyDescent="0.2">
      <c r="E201" s="4"/>
      <c r="F201" s="2"/>
      <c r="G201" s="2"/>
    </row>
    <row r="202" spans="5:7" x14ac:dyDescent="0.2">
      <c r="E202" s="4"/>
      <c r="F202" s="2"/>
      <c r="G202" s="2"/>
    </row>
    <row r="203" spans="5:7" x14ac:dyDescent="0.2">
      <c r="E203" s="4"/>
      <c r="F203" s="2"/>
      <c r="G203" s="2"/>
    </row>
    <row r="204" spans="5:7" x14ac:dyDescent="0.2">
      <c r="E204" s="4"/>
      <c r="F204" s="2"/>
      <c r="G204" s="2"/>
    </row>
    <row r="205" spans="5:7" x14ac:dyDescent="0.2">
      <c r="E205" s="4"/>
      <c r="F205" s="2"/>
      <c r="G205" s="2"/>
    </row>
    <row r="206" spans="5:7" x14ac:dyDescent="0.2">
      <c r="E206" s="4"/>
      <c r="F206" s="2"/>
      <c r="G206" s="2"/>
    </row>
    <row r="207" spans="5:7" x14ac:dyDescent="0.2">
      <c r="E207" s="4"/>
      <c r="F207" s="2"/>
      <c r="G207" s="2"/>
    </row>
    <row r="208" spans="5:7" x14ac:dyDescent="0.2">
      <c r="E208" s="4"/>
      <c r="F208" s="2"/>
      <c r="G208" s="2"/>
    </row>
    <row r="209" spans="5:7" x14ac:dyDescent="0.2">
      <c r="E209" s="4"/>
      <c r="F209" s="2"/>
      <c r="G209" s="2"/>
    </row>
    <row r="210" spans="5:7" x14ac:dyDescent="0.2">
      <c r="E210" s="4"/>
      <c r="F210" s="2"/>
      <c r="G210" s="2"/>
    </row>
    <row r="211" spans="5:7" x14ac:dyDescent="0.2">
      <c r="E211" s="4"/>
      <c r="F211" s="2"/>
      <c r="G211" s="2"/>
    </row>
    <row r="212" spans="5:7" x14ac:dyDescent="0.2">
      <c r="E212" s="4"/>
      <c r="F212" s="2"/>
      <c r="G212" s="2"/>
    </row>
    <row r="213" spans="5:7" x14ac:dyDescent="0.2">
      <c r="E213" s="4"/>
      <c r="F213" s="2"/>
      <c r="G213" s="2"/>
    </row>
    <row r="214" spans="5:7" x14ac:dyDescent="0.2">
      <c r="E214" s="4"/>
      <c r="F214" s="2"/>
      <c r="G214" s="2"/>
    </row>
    <row r="215" spans="5:7" x14ac:dyDescent="0.2">
      <c r="E215" s="4"/>
      <c r="F215" s="2"/>
      <c r="G215" s="2"/>
    </row>
    <row r="216" spans="5:7" x14ac:dyDescent="0.2">
      <c r="E216" s="4"/>
      <c r="F216" s="2"/>
      <c r="G216" s="2"/>
    </row>
    <row r="217" spans="5:7" x14ac:dyDescent="0.2">
      <c r="E217" s="4"/>
      <c r="F217" s="2"/>
      <c r="G217" s="2"/>
    </row>
    <row r="218" spans="5:7" x14ac:dyDescent="0.2">
      <c r="E218" s="4"/>
      <c r="F218" s="2"/>
      <c r="G218" s="2"/>
    </row>
    <row r="219" spans="5:7" x14ac:dyDescent="0.2">
      <c r="E219" s="4"/>
      <c r="F219" s="2"/>
      <c r="G219" s="2"/>
    </row>
    <row r="220" spans="5:7" x14ac:dyDescent="0.2">
      <c r="E220" s="4"/>
      <c r="F220" s="2"/>
      <c r="G220" s="2"/>
    </row>
    <row r="221" spans="5:7" x14ac:dyDescent="0.2">
      <c r="E221" s="4"/>
      <c r="F221" s="2"/>
      <c r="G221" s="2"/>
    </row>
    <row r="222" spans="5:7" x14ac:dyDescent="0.2">
      <c r="E222" s="4"/>
      <c r="F222" s="2"/>
      <c r="G222" s="2"/>
    </row>
    <row r="223" spans="5:7" x14ac:dyDescent="0.2">
      <c r="E223" s="4"/>
      <c r="F223" s="2"/>
      <c r="G223" s="2"/>
    </row>
    <row r="224" spans="5:7" x14ac:dyDescent="0.2">
      <c r="E224" s="4"/>
      <c r="F224" s="2"/>
      <c r="G224" s="2"/>
    </row>
    <row r="225" spans="5:7" x14ac:dyDescent="0.2">
      <c r="E225" s="4"/>
      <c r="F225" s="2"/>
      <c r="G225" s="2"/>
    </row>
    <row r="226" spans="5:7" x14ac:dyDescent="0.2">
      <c r="E226" s="4"/>
      <c r="F226" s="2"/>
      <c r="G226" s="2"/>
    </row>
    <row r="227" spans="5:7" x14ac:dyDescent="0.2">
      <c r="E227" s="4"/>
      <c r="F227" s="2"/>
      <c r="G227" s="2"/>
    </row>
    <row r="228" spans="5:7" x14ac:dyDescent="0.2">
      <c r="E228" s="4"/>
      <c r="F228" s="2"/>
      <c r="G228" s="2"/>
    </row>
    <row r="229" spans="5:7" x14ac:dyDescent="0.2">
      <c r="E229" s="4"/>
      <c r="F229" s="2"/>
      <c r="G229" s="2"/>
    </row>
    <row r="230" spans="5:7" x14ac:dyDescent="0.2">
      <c r="E230" s="4"/>
      <c r="F230" s="2"/>
      <c r="G230" s="2"/>
    </row>
    <row r="231" spans="5:7" x14ac:dyDescent="0.2">
      <c r="E231" s="4"/>
      <c r="F231" s="2"/>
      <c r="G231" s="2"/>
    </row>
    <row r="232" spans="5:7" x14ac:dyDescent="0.2">
      <c r="E232" s="4"/>
      <c r="F232" s="2"/>
      <c r="G232" s="2"/>
    </row>
    <row r="233" spans="5:7" x14ac:dyDescent="0.2">
      <c r="E233" s="4"/>
      <c r="F233" s="2"/>
      <c r="G233" s="2"/>
    </row>
    <row r="234" spans="5:7" x14ac:dyDescent="0.2">
      <c r="E234" s="4"/>
      <c r="F234" s="2"/>
      <c r="G234" s="2"/>
    </row>
    <row r="235" spans="5:7" x14ac:dyDescent="0.2">
      <c r="E235" s="4"/>
      <c r="F235" s="2"/>
      <c r="G235" s="2"/>
    </row>
    <row r="236" spans="5:7" x14ac:dyDescent="0.2">
      <c r="E236" s="4"/>
      <c r="F236" s="2"/>
      <c r="G236" s="2"/>
    </row>
    <row r="237" spans="5:7" x14ac:dyDescent="0.2">
      <c r="E237" s="4"/>
      <c r="F237" s="2"/>
      <c r="G237" s="2"/>
    </row>
    <row r="238" spans="5:7" x14ac:dyDescent="0.2">
      <c r="E238" s="4"/>
      <c r="F238" s="2"/>
      <c r="G238" s="2"/>
    </row>
    <row r="239" spans="5:7" x14ac:dyDescent="0.2">
      <c r="E239" s="4"/>
      <c r="F239" s="2"/>
      <c r="G239" s="2"/>
    </row>
    <row r="240" spans="5:7" x14ac:dyDescent="0.2">
      <c r="E240" s="4"/>
      <c r="F240" s="2"/>
      <c r="G240" s="2"/>
    </row>
    <row r="241" spans="5:7" x14ac:dyDescent="0.2">
      <c r="E241" s="4"/>
      <c r="F241" s="2"/>
      <c r="G241" s="2"/>
    </row>
    <row r="242" spans="5:7" x14ac:dyDescent="0.2">
      <c r="E242" s="4"/>
      <c r="F242" s="2"/>
      <c r="G242" s="2"/>
    </row>
    <row r="243" spans="5:7" x14ac:dyDescent="0.2">
      <c r="E243" s="4"/>
      <c r="F243" s="2"/>
      <c r="G243" s="2"/>
    </row>
    <row r="244" spans="5:7" x14ac:dyDescent="0.2">
      <c r="E244" s="4"/>
      <c r="F244" s="2"/>
      <c r="G244" s="2"/>
    </row>
    <row r="245" spans="5:7" x14ac:dyDescent="0.2">
      <c r="E245" s="4"/>
      <c r="F245" s="2"/>
      <c r="G245" s="2"/>
    </row>
    <row r="246" spans="5:7" x14ac:dyDescent="0.2">
      <c r="E246" s="4"/>
      <c r="F246" s="2"/>
      <c r="G246" s="2"/>
    </row>
    <row r="247" spans="5:7" x14ac:dyDescent="0.2">
      <c r="E247" s="4"/>
      <c r="F247" s="2"/>
      <c r="G247" s="2"/>
    </row>
    <row r="248" spans="5:7" x14ac:dyDescent="0.2">
      <c r="E248" s="4"/>
      <c r="F248" s="2"/>
      <c r="G248" s="2"/>
    </row>
    <row r="249" spans="5:7" x14ac:dyDescent="0.2">
      <c r="E249" s="4"/>
      <c r="F249" s="2"/>
      <c r="G249" s="2"/>
    </row>
    <row r="250" spans="5:7" x14ac:dyDescent="0.2">
      <c r="E250" s="4"/>
      <c r="F250" s="2"/>
      <c r="G250" s="2"/>
    </row>
    <row r="251" spans="5:7" x14ac:dyDescent="0.2">
      <c r="E251" s="4"/>
      <c r="F251" s="2"/>
      <c r="G251" s="2"/>
    </row>
    <row r="252" spans="5:7" x14ac:dyDescent="0.2">
      <c r="E252" s="4"/>
      <c r="F252" s="2"/>
      <c r="G252" s="2"/>
    </row>
    <row r="253" spans="5:7" x14ac:dyDescent="0.2">
      <c r="E253" s="4"/>
      <c r="F253" s="2"/>
      <c r="G253" s="2"/>
    </row>
    <row r="254" spans="5:7" x14ac:dyDescent="0.2">
      <c r="E254" s="4"/>
      <c r="F254" s="2"/>
      <c r="G254" s="2"/>
    </row>
    <row r="255" spans="5:7" x14ac:dyDescent="0.2">
      <c r="E255" s="4"/>
      <c r="F255" s="2"/>
      <c r="G255" s="2"/>
    </row>
    <row r="256" spans="5:7" x14ac:dyDescent="0.2">
      <c r="E256" s="4"/>
      <c r="F256" s="2"/>
      <c r="G256" s="2"/>
    </row>
    <row r="257" spans="5:7" x14ac:dyDescent="0.2">
      <c r="E257" s="4"/>
      <c r="F257" s="2"/>
      <c r="G257" s="2"/>
    </row>
    <row r="258" spans="5:7" x14ac:dyDescent="0.2">
      <c r="E258" s="4"/>
      <c r="F258" s="2"/>
      <c r="G258" s="2"/>
    </row>
    <row r="259" spans="5:7" x14ac:dyDescent="0.2">
      <c r="E259" s="4"/>
      <c r="F259" s="2"/>
      <c r="G259" s="2"/>
    </row>
    <row r="260" spans="5:7" x14ac:dyDescent="0.2">
      <c r="E260" s="4"/>
      <c r="F260" s="2"/>
      <c r="G260" s="2"/>
    </row>
    <row r="261" spans="5:7" x14ac:dyDescent="0.2">
      <c r="E261" s="4"/>
      <c r="F261" s="2"/>
      <c r="G261" s="2"/>
    </row>
    <row r="262" spans="5:7" x14ac:dyDescent="0.2">
      <c r="E262" s="4"/>
      <c r="F262" s="2"/>
      <c r="G262" s="2"/>
    </row>
    <row r="263" spans="5:7" x14ac:dyDescent="0.2">
      <c r="E263" s="4"/>
      <c r="F263" s="2"/>
      <c r="G263" s="2"/>
    </row>
    <row r="264" spans="5:7" x14ac:dyDescent="0.2">
      <c r="E264" s="4"/>
      <c r="F264" s="2"/>
      <c r="G264" s="2"/>
    </row>
    <row r="265" spans="5:7" x14ac:dyDescent="0.2">
      <c r="E265" s="4"/>
      <c r="F265" s="2"/>
      <c r="G265" s="2"/>
    </row>
    <row r="266" spans="5:7" x14ac:dyDescent="0.2">
      <c r="E266" s="4"/>
      <c r="F266" s="2"/>
      <c r="G266" s="2"/>
    </row>
    <row r="267" spans="5:7" x14ac:dyDescent="0.2">
      <c r="E267" s="4"/>
      <c r="F267" s="2"/>
      <c r="G267" s="2"/>
    </row>
    <row r="268" spans="5:7" x14ac:dyDescent="0.2">
      <c r="E268" s="4"/>
      <c r="F268" s="2"/>
      <c r="G268" s="2"/>
    </row>
    <row r="269" spans="5:7" x14ac:dyDescent="0.2">
      <c r="E269" s="4"/>
      <c r="F269" s="2"/>
      <c r="G269" s="2"/>
    </row>
    <row r="270" spans="5:7" x14ac:dyDescent="0.2">
      <c r="E270" s="4"/>
      <c r="F270" s="2"/>
      <c r="G270" s="2"/>
    </row>
    <row r="271" spans="5:7" x14ac:dyDescent="0.2">
      <c r="E271" s="4"/>
      <c r="F271" s="2"/>
      <c r="G271" s="2"/>
    </row>
    <row r="272" spans="5:7" x14ac:dyDescent="0.2">
      <c r="E272" s="4"/>
      <c r="F272" s="2"/>
      <c r="G272" s="2"/>
    </row>
    <row r="273" spans="5:7" x14ac:dyDescent="0.2">
      <c r="E273" s="4"/>
      <c r="F273" s="2"/>
      <c r="G273" s="2"/>
    </row>
    <row r="274" spans="5:7" x14ac:dyDescent="0.2">
      <c r="E274" s="4"/>
      <c r="F274" s="2"/>
      <c r="G274" s="2"/>
    </row>
    <row r="275" spans="5:7" x14ac:dyDescent="0.2">
      <c r="E275" s="4"/>
      <c r="F275" s="2"/>
      <c r="G275" s="2"/>
    </row>
    <row r="276" spans="5:7" x14ac:dyDescent="0.2">
      <c r="E276" s="4"/>
      <c r="F276" s="2"/>
      <c r="G276" s="2"/>
    </row>
    <row r="277" spans="5:7" x14ac:dyDescent="0.2">
      <c r="E277" s="4"/>
      <c r="F277" s="2"/>
      <c r="G277" s="2"/>
    </row>
    <row r="278" spans="5:7" x14ac:dyDescent="0.2">
      <c r="E278" s="4"/>
      <c r="F278" s="2"/>
      <c r="G278" s="2"/>
    </row>
    <row r="279" spans="5:7" x14ac:dyDescent="0.2">
      <c r="E279" s="4"/>
      <c r="F279" s="2"/>
      <c r="G279" s="2"/>
    </row>
    <row r="280" spans="5:7" x14ac:dyDescent="0.2">
      <c r="E280" s="4"/>
      <c r="F280" s="2"/>
      <c r="G280" s="2"/>
    </row>
    <row r="281" spans="5:7" x14ac:dyDescent="0.2">
      <c r="E281" s="4"/>
      <c r="F281" s="2"/>
      <c r="G281" s="2"/>
    </row>
    <row r="282" spans="5:7" x14ac:dyDescent="0.2">
      <c r="E282" s="4"/>
      <c r="F282" s="2"/>
      <c r="G282" s="2"/>
    </row>
    <row r="283" spans="5:7" x14ac:dyDescent="0.2">
      <c r="E283" s="4"/>
      <c r="F283" s="2"/>
      <c r="G283" s="2"/>
    </row>
    <row r="284" spans="5:7" x14ac:dyDescent="0.2">
      <c r="E284" s="4"/>
      <c r="F284" s="2"/>
      <c r="G284" s="2"/>
    </row>
    <row r="285" spans="5:7" x14ac:dyDescent="0.2">
      <c r="E285" s="4"/>
      <c r="F285" s="2"/>
      <c r="G285" s="2"/>
    </row>
    <row r="286" spans="5:7" x14ac:dyDescent="0.2">
      <c r="E286" s="4"/>
      <c r="F286" s="2"/>
      <c r="G286" s="2"/>
    </row>
    <row r="287" spans="5:7" x14ac:dyDescent="0.2">
      <c r="E287" s="4"/>
      <c r="F287" s="2"/>
      <c r="G287" s="2"/>
    </row>
    <row r="288" spans="5:7" x14ac:dyDescent="0.2">
      <c r="E288" s="4"/>
      <c r="F288" s="2"/>
      <c r="G288" s="2"/>
    </row>
    <row r="289" spans="5:7" x14ac:dyDescent="0.2">
      <c r="E289" s="4"/>
      <c r="F289" s="2"/>
      <c r="G289" s="2"/>
    </row>
    <row r="290" spans="5:7" x14ac:dyDescent="0.2">
      <c r="E290" s="4"/>
      <c r="F290" s="2"/>
      <c r="G290" s="2"/>
    </row>
    <row r="291" spans="5:7" x14ac:dyDescent="0.2">
      <c r="E291" s="4"/>
      <c r="F291" s="2"/>
      <c r="G291" s="2"/>
    </row>
    <row r="292" spans="5:7" x14ac:dyDescent="0.2">
      <c r="E292" s="4"/>
      <c r="F292" s="2"/>
      <c r="G292" s="2"/>
    </row>
    <row r="293" spans="5:7" x14ac:dyDescent="0.2">
      <c r="E293" s="4"/>
      <c r="F293" s="2"/>
      <c r="G293" s="2"/>
    </row>
    <row r="294" spans="5:7" x14ac:dyDescent="0.2">
      <c r="E294" s="4"/>
      <c r="F294" s="2"/>
      <c r="G294" s="2"/>
    </row>
    <row r="295" spans="5:7" x14ac:dyDescent="0.2">
      <c r="E295" s="4"/>
      <c r="F295" s="2"/>
      <c r="G295" s="2"/>
    </row>
    <row r="296" spans="5:7" x14ac:dyDescent="0.2">
      <c r="E296" s="4"/>
      <c r="F296" s="2"/>
      <c r="G296" s="2"/>
    </row>
    <row r="297" spans="5:7" x14ac:dyDescent="0.2">
      <c r="E297" s="4"/>
      <c r="F297" s="2"/>
      <c r="G297" s="2"/>
    </row>
    <row r="298" spans="5:7" x14ac:dyDescent="0.2">
      <c r="E298" s="4"/>
      <c r="F298" s="2"/>
      <c r="G298" s="2"/>
    </row>
    <row r="299" spans="5:7" x14ac:dyDescent="0.2">
      <c r="E299" s="4"/>
      <c r="F299" s="2"/>
      <c r="G299" s="2"/>
    </row>
    <row r="300" spans="5:7" x14ac:dyDescent="0.2">
      <c r="E300" s="4"/>
      <c r="F300" s="2"/>
      <c r="G300" s="2"/>
    </row>
    <row r="301" spans="5:7" x14ac:dyDescent="0.2">
      <c r="E301" s="4"/>
      <c r="F301" s="2"/>
      <c r="G301" s="2"/>
    </row>
    <row r="302" spans="5:7" x14ac:dyDescent="0.2">
      <c r="E302" s="4"/>
      <c r="F302" s="2"/>
      <c r="G302" s="2"/>
    </row>
    <row r="303" spans="5:7" x14ac:dyDescent="0.2">
      <c r="E303" s="4"/>
      <c r="F303" s="2"/>
      <c r="G303" s="2"/>
    </row>
    <row r="304" spans="5:7" x14ac:dyDescent="0.2">
      <c r="E304" s="4"/>
      <c r="F304" s="2"/>
      <c r="G304" s="2"/>
    </row>
    <row r="305" spans="5:7" x14ac:dyDescent="0.2">
      <c r="E305" s="4"/>
      <c r="F305" s="2"/>
      <c r="G305" s="2"/>
    </row>
    <row r="306" spans="5:7" x14ac:dyDescent="0.2">
      <c r="E306" s="4"/>
      <c r="F306" s="2"/>
      <c r="G306" s="2"/>
    </row>
    <row r="307" spans="5:7" x14ac:dyDescent="0.2">
      <c r="E307" s="4"/>
      <c r="F307" s="2"/>
      <c r="G307" s="2"/>
    </row>
    <row r="308" spans="5:7" x14ac:dyDescent="0.2">
      <c r="E308" s="4"/>
      <c r="F308" s="2"/>
      <c r="G308" s="2"/>
    </row>
    <row r="309" spans="5:7" x14ac:dyDescent="0.2">
      <c r="E309" s="4"/>
      <c r="F309" s="2"/>
      <c r="G309" s="2"/>
    </row>
    <row r="310" spans="5:7" x14ac:dyDescent="0.2">
      <c r="E310" s="4"/>
      <c r="F310" s="2"/>
      <c r="G310" s="2"/>
    </row>
    <row r="311" spans="5:7" x14ac:dyDescent="0.2">
      <c r="E311" s="4"/>
      <c r="F311" s="2"/>
      <c r="G311" s="2"/>
    </row>
    <row r="312" spans="5:7" x14ac:dyDescent="0.2">
      <c r="E312" s="4"/>
      <c r="F312" s="2"/>
      <c r="G312" s="2"/>
    </row>
    <row r="313" spans="5:7" x14ac:dyDescent="0.2">
      <c r="E313" s="4"/>
      <c r="F313" s="2"/>
      <c r="G313" s="2"/>
    </row>
    <row r="314" spans="5:7" x14ac:dyDescent="0.2">
      <c r="E314" s="4"/>
      <c r="F314" s="2"/>
      <c r="G314" s="2"/>
    </row>
    <row r="315" spans="5:7" x14ac:dyDescent="0.2">
      <c r="E315" s="4"/>
      <c r="F315" s="2"/>
      <c r="G315" s="2"/>
    </row>
    <row r="316" spans="5:7" x14ac:dyDescent="0.2">
      <c r="E316" s="4"/>
      <c r="F316" s="2"/>
      <c r="G316" s="2"/>
    </row>
    <row r="317" spans="5:7" x14ac:dyDescent="0.2">
      <c r="E317" s="4"/>
      <c r="F317" s="2"/>
      <c r="G317" s="2"/>
    </row>
    <row r="318" spans="5:7" x14ac:dyDescent="0.2">
      <c r="E318" s="4"/>
      <c r="F318" s="2"/>
      <c r="G318" s="2"/>
    </row>
    <row r="319" spans="5:7" x14ac:dyDescent="0.2">
      <c r="E319" s="4"/>
      <c r="F319" s="2"/>
      <c r="G319" s="2"/>
    </row>
    <row r="320" spans="5:7" x14ac:dyDescent="0.2">
      <c r="E320" s="4"/>
      <c r="F320" s="2"/>
      <c r="G320" s="2"/>
    </row>
    <row r="321" spans="5:7" x14ac:dyDescent="0.2">
      <c r="E321" s="4"/>
      <c r="F321" s="2"/>
      <c r="G321" s="2"/>
    </row>
    <row r="322" spans="5:7" x14ac:dyDescent="0.2">
      <c r="E322" s="4"/>
      <c r="F322" s="2"/>
      <c r="G322" s="2"/>
    </row>
    <row r="323" spans="5:7" x14ac:dyDescent="0.2">
      <c r="E323" s="4"/>
      <c r="F323" s="2"/>
      <c r="G323" s="2"/>
    </row>
    <row r="324" spans="5:7" x14ac:dyDescent="0.2">
      <c r="E324" s="4"/>
      <c r="F324" s="2"/>
      <c r="G324" s="2"/>
    </row>
    <row r="325" spans="5:7" x14ac:dyDescent="0.2">
      <c r="E325" s="4"/>
      <c r="F325" s="2"/>
      <c r="G325" s="2"/>
    </row>
    <row r="326" spans="5:7" x14ac:dyDescent="0.2">
      <c r="E326" s="4"/>
      <c r="F326" s="2"/>
      <c r="G326" s="2"/>
    </row>
    <row r="327" spans="5:7" x14ac:dyDescent="0.2">
      <c r="E327" s="4"/>
      <c r="F327" s="2"/>
      <c r="G327" s="2"/>
    </row>
    <row r="328" spans="5:7" x14ac:dyDescent="0.2">
      <c r="E328" s="4"/>
      <c r="F328" s="2"/>
      <c r="G328" s="2"/>
    </row>
    <row r="329" spans="5:7" x14ac:dyDescent="0.2">
      <c r="E329" s="4"/>
      <c r="F329" s="2"/>
      <c r="G329" s="2"/>
    </row>
    <row r="330" spans="5:7" x14ac:dyDescent="0.2">
      <c r="E330" s="4"/>
      <c r="F330" s="2"/>
      <c r="G330" s="2"/>
    </row>
    <row r="331" spans="5:7" x14ac:dyDescent="0.2">
      <c r="E331" s="4"/>
      <c r="F331" s="2"/>
      <c r="G331" s="2"/>
    </row>
    <row r="332" spans="5:7" x14ac:dyDescent="0.2">
      <c r="E332" s="4"/>
      <c r="F332" s="2"/>
      <c r="G332" s="2"/>
    </row>
    <row r="333" spans="5:7" x14ac:dyDescent="0.2">
      <c r="E333" s="4"/>
      <c r="F333" s="2"/>
      <c r="G333" s="2"/>
    </row>
    <row r="334" spans="5:7" x14ac:dyDescent="0.2">
      <c r="E334" s="4"/>
      <c r="F334" s="2"/>
      <c r="G334" s="2"/>
    </row>
    <row r="335" spans="5:7" x14ac:dyDescent="0.2">
      <c r="E335" s="4"/>
      <c r="F335" s="2"/>
      <c r="G335" s="2"/>
    </row>
    <row r="336" spans="5:7" x14ac:dyDescent="0.2">
      <c r="E336" s="4"/>
      <c r="F336" s="2"/>
      <c r="G336" s="2"/>
    </row>
    <row r="337" spans="5:7" x14ac:dyDescent="0.2">
      <c r="E337" s="4"/>
      <c r="F337" s="2"/>
      <c r="G337" s="2"/>
    </row>
    <row r="338" spans="5:7" x14ac:dyDescent="0.2">
      <c r="E338" s="4"/>
      <c r="F338" s="2"/>
      <c r="G338" s="2"/>
    </row>
    <row r="339" spans="5:7" x14ac:dyDescent="0.2">
      <c r="E339" s="4"/>
      <c r="F339" s="2"/>
      <c r="G339" s="2"/>
    </row>
    <row r="340" spans="5:7" x14ac:dyDescent="0.2">
      <c r="E340" s="4"/>
      <c r="F340" s="2"/>
      <c r="G340" s="2"/>
    </row>
    <row r="341" spans="5:7" x14ac:dyDescent="0.2">
      <c r="E341" s="4"/>
      <c r="F341" s="2"/>
      <c r="G341" s="2"/>
    </row>
    <row r="342" spans="5:7" x14ac:dyDescent="0.2">
      <c r="E342" s="4"/>
      <c r="F342" s="2"/>
      <c r="G342" s="2"/>
    </row>
    <row r="343" spans="5:7" x14ac:dyDescent="0.2">
      <c r="E343" s="4"/>
      <c r="F343" s="2"/>
      <c r="G343" s="2"/>
    </row>
    <row r="344" spans="5:7" x14ac:dyDescent="0.2">
      <c r="E344" s="4"/>
      <c r="F344" s="2"/>
      <c r="G344" s="2"/>
    </row>
    <row r="345" spans="5:7" x14ac:dyDescent="0.2">
      <c r="E345" s="4"/>
      <c r="F345" s="2"/>
      <c r="G345" s="2"/>
    </row>
    <row r="346" spans="5:7" x14ac:dyDescent="0.2">
      <c r="E346" s="4"/>
      <c r="F346" s="2"/>
      <c r="G346" s="2"/>
    </row>
    <row r="347" spans="5:7" x14ac:dyDescent="0.2">
      <c r="E347" s="4"/>
      <c r="F347" s="2"/>
      <c r="G347" s="2"/>
    </row>
    <row r="348" spans="5:7" x14ac:dyDescent="0.2">
      <c r="E348" s="4"/>
      <c r="F348" s="2"/>
      <c r="G348" s="2"/>
    </row>
    <row r="349" spans="5:7" x14ac:dyDescent="0.2">
      <c r="E349" s="4"/>
      <c r="F349" s="2"/>
      <c r="G349" s="2"/>
    </row>
    <row r="350" spans="5:7" x14ac:dyDescent="0.2">
      <c r="E350" s="4"/>
      <c r="F350" s="2"/>
      <c r="G350" s="2"/>
    </row>
    <row r="351" spans="5:7" x14ac:dyDescent="0.2">
      <c r="E351" s="4"/>
      <c r="F351" s="2"/>
      <c r="G351" s="2"/>
    </row>
    <row r="352" spans="5:7" x14ac:dyDescent="0.2">
      <c r="E352" s="4"/>
      <c r="F352" s="2"/>
      <c r="G352" s="2"/>
    </row>
    <row r="353" spans="5:7" x14ac:dyDescent="0.2">
      <c r="E353" s="4"/>
      <c r="F353" s="2"/>
      <c r="G353" s="2"/>
    </row>
    <row r="354" spans="5:7" x14ac:dyDescent="0.2">
      <c r="E354" s="4"/>
      <c r="F354" s="2"/>
      <c r="G354" s="2"/>
    </row>
    <row r="355" spans="5:7" x14ac:dyDescent="0.2">
      <c r="E355" s="4"/>
      <c r="F355" s="2"/>
      <c r="G355" s="2"/>
    </row>
    <row r="356" spans="5:7" x14ac:dyDescent="0.2">
      <c r="E356" s="4"/>
      <c r="F356" s="2"/>
      <c r="G356" s="2"/>
    </row>
    <row r="357" spans="5:7" x14ac:dyDescent="0.2">
      <c r="E357" s="4"/>
      <c r="F357" s="2"/>
      <c r="G357" s="2"/>
    </row>
    <row r="358" spans="5:7" x14ac:dyDescent="0.2">
      <c r="E358" s="4"/>
      <c r="F358" s="2"/>
      <c r="G358" s="2"/>
    </row>
    <row r="359" spans="5:7" x14ac:dyDescent="0.2">
      <c r="E359" s="4"/>
      <c r="F359" s="2"/>
      <c r="G359" s="2"/>
    </row>
    <row r="360" spans="5:7" x14ac:dyDescent="0.2">
      <c r="E360" s="4"/>
      <c r="F360" s="2"/>
      <c r="G360" s="2"/>
    </row>
    <row r="361" spans="5:7" x14ac:dyDescent="0.2">
      <c r="E361" s="4"/>
      <c r="F361" s="2"/>
      <c r="G361" s="2"/>
    </row>
    <row r="362" spans="5:7" x14ac:dyDescent="0.2">
      <c r="E362" s="4"/>
      <c r="F362" s="2"/>
      <c r="G362" s="2"/>
    </row>
    <row r="363" spans="5:7" x14ac:dyDescent="0.2">
      <c r="E363" s="4"/>
      <c r="F363" s="2"/>
      <c r="G363" s="2"/>
    </row>
    <row r="364" spans="5:7" x14ac:dyDescent="0.2">
      <c r="E364" s="4"/>
      <c r="F364" s="2"/>
      <c r="G364" s="2"/>
    </row>
    <row r="365" spans="5:7" x14ac:dyDescent="0.2">
      <c r="E365" s="4"/>
      <c r="F365" s="2"/>
      <c r="G365" s="2"/>
    </row>
    <row r="366" spans="5:7" x14ac:dyDescent="0.2">
      <c r="E366" s="4"/>
      <c r="F366" s="2"/>
      <c r="G366" s="2"/>
    </row>
    <row r="367" spans="5:7" x14ac:dyDescent="0.2">
      <c r="E367" s="4"/>
      <c r="F367" s="2"/>
      <c r="G367" s="2"/>
    </row>
    <row r="368" spans="5:7" x14ac:dyDescent="0.2">
      <c r="E368" s="4"/>
      <c r="F368" s="2"/>
      <c r="G368" s="2"/>
    </row>
    <row r="369" spans="5:7" x14ac:dyDescent="0.2">
      <c r="E369" s="4"/>
      <c r="F369" s="2"/>
      <c r="G369" s="2"/>
    </row>
    <row r="370" spans="5:7" x14ac:dyDescent="0.2">
      <c r="E370" s="4"/>
      <c r="F370" s="2"/>
      <c r="G370" s="2"/>
    </row>
    <row r="371" spans="5:7" x14ac:dyDescent="0.2">
      <c r="E371" s="4"/>
      <c r="F371" s="2"/>
      <c r="G371" s="2"/>
    </row>
    <row r="372" spans="5:7" x14ac:dyDescent="0.2">
      <c r="E372" s="4"/>
      <c r="F372" s="2"/>
      <c r="G372" s="2"/>
    </row>
    <row r="373" spans="5:7" x14ac:dyDescent="0.2">
      <c r="E373" s="4"/>
      <c r="F373" s="2"/>
      <c r="G373" s="2"/>
    </row>
    <row r="374" spans="5:7" x14ac:dyDescent="0.2">
      <c r="E374" s="4"/>
      <c r="F374" s="2"/>
      <c r="G374" s="2"/>
    </row>
    <row r="375" spans="5:7" x14ac:dyDescent="0.2">
      <c r="E375" s="4"/>
      <c r="F375" s="2"/>
      <c r="G375" s="2"/>
    </row>
    <row r="376" spans="5:7" x14ac:dyDescent="0.2">
      <c r="E376" s="4"/>
      <c r="F376" s="2"/>
      <c r="G376" s="2"/>
    </row>
    <row r="377" spans="5:7" x14ac:dyDescent="0.2">
      <c r="E377" s="4"/>
      <c r="F377" s="2"/>
      <c r="G377" s="2"/>
    </row>
    <row r="378" spans="5:7" x14ac:dyDescent="0.2">
      <c r="E378" s="4"/>
      <c r="F378" s="2"/>
      <c r="G378" s="2"/>
    </row>
    <row r="379" spans="5:7" x14ac:dyDescent="0.2">
      <c r="E379" s="4"/>
      <c r="F379" s="2"/>
      <c r="G379" s="2"/>
    </row>
    <row r="380" spans="5:7" x14ac:dyDescent="0.2">
      <c r="E380" s="4"/>
      <c r="F380" s="2"/>
      <c r="G380" s="2"/>
    </row>
    <row r="381" spans="5:7" x14ac:dyDescent="0.2">
      <c r="E381" s="4"/>
      <c r="F381" s="2"/>
      <c r="G381" s="2"/>
    </row>
    <row r="382" spans="5:7" x14ac:dyDescent="0.2">
      <c r="E382" s="4"/>
      <c r="F382" s="2"/>
      <c r="G382" s="2"/>
    </row>
    <row r="383" spans="5:7" x14ac:dyDescent="0.2">
      <c r="E383" s="4"/>
      <c r="F383" s="2"/>
      <c r="G383" s="2"/>
    </row>
    <row r="384" spans="5:7" x14ac:dyDescent="0.2">
      <c r="E384" s="4"/>
      <c r="F384" s="2"/>
      <c r="G384" s="2"/>
    </row>
    <row r="385" spans="5:7" x14ac:dyDescent="0.2">
      <c r="E385" s="4"/>
      <c r="F385" s="2"/>
      <c r="G385" s="2"/>
    </row>
    <row r="386" spans="5:7" x14ac:dyDescent="0.2">
      <c r="E386" s="4"/>
      <c r="F386" s="2"/>
      <c r="G386" s="2"/>
    </row>
    <row r="387" spans="5:7" x14ac:dyDescent="0.2">
      <c r="E387" s="4"/>
      <c r="F387" s="2"/>
      <c r="G387" s="2"/>
    </row>
    <row r="388" spans="5:7" x14ac:dyDescent="0.2">
      <c r="E388" s="4"/>
      <c r="F388" s="2"/>
      <c r="G388" s="2"/>
    </row>
    <row r="389" spans="5:7" x14ac:dyDescent="0.2">
      <c r="E389" s="4"/>
      <c r="F389" s="2"/>
      <c r="G389" s="2"/>
    </row>
    <row r="390" spans="5:7" x14ac:dyDescent="0.2">
      <c r="E390" s="4"/>
      <c r="F390" s="2"/>
      <c r="G390" s="2"/>
    </row>
    <row r="391" spans="5:7" x14ac:dyDescent="0.2">
      <c r="E391" s="4"/>
      <c r="F391" s="2"/>
      <c r="G391" s="2"/>
    </row>
    <row r="392" spans="5:7" x14ac:dyDescent="0.2">
      <c r="E392" s="4"/>
      <c r="F392" s="2"/>
      <c r="G392" s="2"/>
    </row>
    <row r="393" spans="5:7" x14ac:dyDescent="0.2">
      <c r="E393" s="4"/>
      <c r="F393" s="2"/>
      <c r="G393" s="2"/>
    </row>
    <row r="394" spans="5:7" x14ac:dyDescent="0.2">
      <c r="E394" s="4"/>
      <c r="F394" s="2"/>
      <c r="G394" s="2"/>
    </row>
    <row r="395" spans="5:7" x14ac:dyDescent="0.2">
      <c r="E395" s="4"/>
      <c r="F395" s="2"/>
      <c r="G395" s="2"/>
    </row>
    <row r="396" spans="5:7" x14ac:dyDescent="0.2">
      <c r="E396" s="4"/>
      <c r="F396" s="2"/>
      <c r="G396" s="2"/>
    </row>
    <row r="397" spans="5:7" x14ac:dyDescent="0.2">
      <c r="E397" s="4"/>
      <c r="F397" s="2"/>
      <c r="G397" s="2"/>
    </row>
    <row r="398" spans="5:7" x14ac:dyDescent="0.2">
      <c r="E398" s="4"/>
      <c r="F398" s="2"/>
      <c r="G398" s="2"/>
    </row>
    <row r="399" spans="5:7" x14ac:dyDescent="0.2">
      <c r="E399" s="4"/>
      <c r="F399" s="2"/>
      <c r="G399" s="2"/>
    </row>
    <row r="400" spans="5:7" x14ac:dyDescent="0.2">
      <c r="E400" s="4"/>
      <c r="F400" s="2"/>
      <c r="G400" s="2"/>
    </row>
    <row r="401" spans="5:7" x14ac:dyDescent="0.2">
      <c r="E401" s="4"/>
      <c r="F401" s="2"/>
      <c r="G401" s="2"/>
    </row>
    <row r="402" spans="5:7" x14ac:dyDescent="0.2">
      <c r="E402" s="4"/>
      <c r="F402" s="2"/>
      <c r="G402" s="2"/>
    </row>
    <row r="403" spans="5:7" x14ac:dyDescent="0.2">
      <c r="E403" s="4"/>
      <c r="F403" s="2"/>
      <c r="G403" s="2"/>
    </row>
    <row r="404" spans="5:7" x14ac:dyDescent="0.2">
      <c r="E404" s="4"/>
      <c r="F404" s="2"/>
      <c r="G404" s="2"/>
    </row>
    <row r="405" spans="5:7" x14ac:dyDescent="0.2">
      <c r="E405" s="4"/>
      <c r="F405" s="2"/>
      <c r="G405" s="2"/>
    </row>
    <row r="406" spans="5:7" x14ac:dyDescent="0.2">
      <c r="E406" s="4"/>
      <c r="F406" s="2"/>
      <c r="G406" s="2"/>
    </row>
    <row r="407" spans="5:7" x14ac:dyDescent="0.2">
      <c r="E407" s="4"/>
      <c r="F407" s="2"/>
      <c r="G407" s="2"/>
    </row>
    <row r="408" spans="5:7" x14ac:dyDescent="0.2">
      <c r="E408" s="4"/>
      <c r="F408" s="2"/>
      <c r="G408" s="2"/>
    </row>
    <row r="409" spans="5:7" x14ac:dyDescent="0.2">
      <c r="E409" s="4"/>
      <c r="F409" s="2"/>
      <c r="G409" s="2"/>
    </row>
    <row r="410" spans="5:7" x14ac:dyDescent="0.2">
      <c r="E410" s="4"/>
      <c r="F410" s="2"/>
      <c r="G410" s="2"/>
    </row>
    <row r="411" spans="5:7" x14ac:dyDescent="0.2">
      <c r="E411" s="4"/>
      <c r="F411" s="2"/>
      <c r="G411" s="2"/>
    </row>
    <row r="412" spans="5:7" x14ac:dyDescent="0.2">
      <c r="E412" s="4"/>
      <c r="F412" s="2"/>
      <c r="G412" s="2"/>
    </row>
    <row r="413" spans="5:7" x14ac:dyDescent="0.2">
      <c r="E413" s="4"/>
      <c r="F413" s="2"/>
      <c r="G413" s="2"/>
    </row>
    <row r="414" spans="5:7" x14ac:dyDescent="0.2">
      <c r="E414" s="4"/>
      <c r="F414" s="2"/>
      <c r="G414" s="2"/>
    </row>
    <row r="415" spans="5:7" x14ac:dyDescent="0.2">
      <c r="E415" s="4"/>
      <c r="F415" s="2"/>
      <c r="G415" s="2"/>
    </row>
    <row r="416" spans="5:7" x14ac:dyDescent="0.2">
      <c r="E416" s="4"/>
      <c r="F416" s="2"/>
      <c r="G416" s="2"/>
    </row>
    <row r="417" spans="5:7" x14ac:dyDescent="0.2">
      <c r="E417" s="4"/>
      <c r="F417" s="2"/>
      <c r="G417" s="2"/>
    </row>
    <row r="418" spans="5:7" x14ac:dyDescent="0.2">
      <c r="E418" s="4"/>
      <c r="F418" s="2"/>
      <c r="G418" s="2"/>
    </row>
    <row r="419" spans="5:7" x14ac:dyDescent="0.2">
      <c r="E419" s="4"/>
      <c r="F419" s="2"/>
      <c r="G419" s="2"/>
    </row>
    <row r="420" spans="5:7" x14ac:dyDescent="0.2">
      <c r="E420" s="4"/>
      <c r="F420" s="2"/>
      <c r="G420" s="2"/>
    </row>
    <row r="421" spans="5:7" x14ac:dyDescent="0.2">
      <c r="E421" s="4"/>
      <c r="F421" s="2"/>
      <c r="G421" s="2"/>
    </row>
    <row r="422" spans="5:7" x14ac:dyDescent="0.2">
      <c r="E422" s="4"/>
      <c r="F422" s="2"/>
      <c r="G422" s="2"/>
    </row>
    <row r="423" spans="5:7" x14ac:dyDescent="0.2">
      <c r="E423" s="4"/>
      <c r="F423" s="2"/>
      <c r="G423" s="2"/>
    </row>
    <row r="424" spans="5:7" x14ac:dyDescent="0.2">
      <c r="E424" s="4"/>
      <c r="F424" s="2"/>
      <c r="G424" s="2"/>
    </row>
    <row r="425" spans="5:7" x14ac:dyDescent="0.2">
      <c r="E425" s="4"/>
      <c r="F425" s="2"/>
      <c r="G425" s="2"/>
    </row>
    <row r="426" spans="5:7" x14ac:dyDescent="0.2">
      <c r="E426" s="4"/>
      <c r="F426" s="2"/>
      <c r="G426" s="2"/>
    </row>
    <row r="427" spans="5:7" x14ac:dyDescent="0.2">
      <c r="E427" s="4"/>
      <c r="F427" s="2"/>
      <c r="G427" s="2"/>
    </row>
    <row r="428" spans="5:7" x14ac:dyDescent="0.2">
      <c r="E428" s="4"/>
      <c r="F428" s="2"/>
      <c r="G428" s="2"/>
    </row>
    <row r="429" spans="5:7" x14ac:dyDescent="0.2">
      <c r="E429" s="4"/>
      <c r="F429" s="2"/>
      <c r="G429" s="2"/>
    </row>
    <row r="430" spans="5:7" x14ac:dyDescent="0.2">
      <c r="E430" s="4"/>
      <c r="F430" s="2"/>
      <c r="G430" s="2"/>
    </row>
    <row r="431" spans="5:7" x14ac:dyDescent="0.2">
      <c r="E431" s="4"/>
      <c r="F431" s="2"/>
      <c r="G431" s="2"/>
    </row>
    <row r="432" spans="5:7" x14ac:dyDescent="0.2">
      <c r="E432" s="4"/>
      <c r="F432" s="2"/>
      <c r="G432" s="2"/>
    </row>
    <row r="433" spans="5:7" x14ac:dyDescent="0.2">
      <c r="E433" s="4"/>
      <c r="F433" s="2"/>
      <c r="G433" s="2"/>
    </row>
    <row r="434" spans="5:7" x14ac:dyDescent="0.2">
      <c r="E434" s="4"/>
      <c r="F434" s="2"/>
      <c r="G434" s="2"/>
    </row>
    <row r="435" spans="5:7" x14ac:dyDescent="0.2">
      <c r="E435" s="4"/>
      <c r="F435" s="2"/>
      <c r="G435" s="2"/>
    </row>
    <row r="436" spans="5:7" x14ac:dyDescent="0.2">
      <c r="E436" s="4"/>
      <c r="F436" s="2"/>
      <c r="G436" s="2"/>
    </row>
    <row r="437" spans="5:7" x14ac:dyDescent="0.2">
      <c r="E437" s="4"/>
      <c r="F437" s="2"/>
      <c r="G437" s="2"/>
    </row>
    <row r="438" spans="5:7" x14ac:dyDescent="0.2">
      <c r="E438" s="4"/>
      <c r="F438" s="2"/>
      <c r="G438" s="2"/>
    </row>
    <row r="439" spans="5:7" x14ac:dyDescent="0.2">
      <c r="E439" s="4"/>
      <c r="F439" s="2"/>
      <c r="G439" s="2"/>
    </row>
    <row r="440" spans="5:7" x14ac:dyDescent="0.2">
      <c r="E440" s="4"/>
      <c r="F440" s="2"/>
      <c r="G440" s="2"/>
    </row>
    <row r="441" spans="5:7" x14ac:dyDescent="0.2">
      <c r="E441" s="4"/>
      <c r="F441" s="2"/>
      <c r="G441" s="2"/>
    </row>
    <row r="442" spans="5:7" x14ac:dyDescent="0.2">
      <c r="E442" s="4"/>
      <c r="F442" s="2"/>
      <c r="G442" s="2"/>
    </row>
    <row r="443" spans="5:7" x14ac:dyDescent="0.2">
      <c r="E443" s="4"/>
      <c r="F443" s="2"/>
      <c r="G443" s="2"/>
    </row>
    <row r="444" spans="5:7" x14ac:dyDescent="0.2">
      <c r="E444" s="4"/>
      <c r="F444" s="2"/>
      <c r="G444" s="2"/>
    </row>
    <row r="445" spans="5:7" x14ac:dyDescent="0.2">
      <c r="E445" s="4"/>
      <c r="F445" s="2"/>
      <c r="G445" s="2"/>
    </row>
    <row r="446" spans="5:7" x14ac:dyDescent="0.2">
      <c r="E446" s="4"/>
      <c r="F446" s="2"/>
      <c r="G446" s="2"/>
    </row>
    <row r="447" spans="5:7" x14ac:dyDescent="0.2">
      <c r="E447" s="4"/>
      <c r="F447" s="2"/>
      <c r="G447" s="2"/>
    </row>
    <row r="448" spans="5:7" x14ac:dyDescent="0.2">
      <c r="E448" s="4"/>
      <c r="F448" s="2"/>
      <c r="G448" s="2"/>
    </row>
    <row r="449" spans="5:7" x14ac:dyDescent="0.2">
      <c r="E449" s="4"/>
      <c r="F449" s="2"/>
      <c r="G449" s="2"/>
    </row>
    <row r="450" spans="5:7" x14ac:dyDescent="0.2">
      <c r="E450" s="4"/>
      <c r="F450" s="2"/>
      <c r="G450" s="2"/>
    </row>
    <row r="451" spans="5:7" x14ac:dyDescent="0.2">
      <c r="E451" s="4"/>
      <c r="F451" s="2"/>
      <c r="G451" s="2"/>
    </row>
    <row r="452" spans="5:7" x14ac:dyDescent="0.2">
      <c r="E452" s="4"/>
      <c r="F452" s="2"/>
      <c r="G452" s="2"/>
    </row>
    <row r="453" spans="5:7" x14ac:dyDescent="0.2">
      <c r="E453" s="4"/>
      <c r="F453" s="2"/>
      <c r="G453" s="2"/>
    </row>
    <row r="454" spans="5:7" x14ac:dyDescent="0.2">
      <c r="E454" s="4"/>
      <c r="F454" s="2"/>
      <c r="G454" s="2"/>
    </row>
    <row r="455" spans="5:7" x14ac:dyDescent="0.2">
      <c r="E455" s="4"/>
      <c r="F455" s="2"/>
      <c r="G455" s="2"/>
    </row>
    <row r="456" spans="5:7" x14ac:dyDescent="0.2">
      <c r="E456" s="4"/>
      <c r="F456" s="2"/>
      <c r="G456" s="2"/>
    </row>
    <row r="457" spans="5:7" x14ac:dyDescent="0.2">
      <c r="E457" s="4"/>
      <c r="F457" s="2"/>
      <c r="G457" s="2"/>
    </row>
    <row r="458" spans="5:7" x14ac:dyDescent="0.2">
      <c r="E458" s="4"/>
      <c r="F458" s="2"/>
      <c r="G458" s="2"/>
    </row>
    <row r="459" spans="5:7" x14ac:dyDescent="0.2">
      <c r="E459" s="4"/>
      <c r="F459" s="2"/>
      <c r="G459" s="2"/>
    </row>
    <row r="460" spans="5:7" x14ac:dyDescent="0.2">
      <c r="E460" s="4"/>
      <c r="F460" s="2"/>
      <c r="G460" s="2"/>
    </row>
    <row r="461" spans="5:7" x14ac:dyDescent="0.2">
      <c r="E461" s="4"/>
      <c r="F461" s="2"/>
      <c r="G461" s="2"/>
    </row>
    <row r="462" spans="5:7" x14ac:dyDescent="0.2">
      <c r="E462" s="4"/>
      <c r="F462" s="2"/>
      <c r="G462" s="2"/>
    </row>
    <row r="463" spans="5:7" x14ac:dyDescent="0.2">
      <c r="E463" s="4"/>
      <c r="F463" s="2"/>
      <c r="G463" s="2"/>
    </row>
    <row r="464" spans="5:7" x14ac:dyDescent="0.2">
      <c r="E464" s="4"/>
      <c r="F464" s="2"/>
      <c r="G464" s="2"/>
    </row>
    <row r="465" spans="5:7" x14ac:dyDescent="0.2">
      <c r="E465" s="4"/>
      <c r="F465" s="2"/>
      <c r="G465" s="2"/>
    </row>
    <row r="466" spans="5:7" x14ac:dyDescent="0.2">
      <c r="E466" s="4"/>
      <c r="F466" s="2"/>
      <c r="G466" s="2"/>
    </row>
    <row r="467" spans="5:7" x14ac:dyDescent="0.2">
      <c r="E467" s="4"/>
      <c r="F467" s="2"/>
      <c r="G467" s="2"/>
    </row>
    <row r="468" spans="5:7" x14ac:dyDescent="0.2">
      <c r="E468" s="4"/>
      <c r="F468" s="2"/>
      <c r="G468" s="2"/>
    </row>
    <row r="469" spans="5:7" x14ac:dyDescent="0.2">
      <c r="E469" s="4"/>
      <c r="F469" s="2"/>
      <c r="G469" s="2"/>
    </row>
    <row r="470" spans="5:7" x14ac:dyDescent="0.2">
      <c r="E470" s="4"/>
      <c r="F470" s="2"/>
      <c r="G470" s="2"/>
    </row>
    <row r="471" spans="5:7" x14ac:dyDescent="0.2">
      <c r="E471" s="4"/>
      <c r="F471" s="2"/>
      <c r="G471" s="2"/>
    </row>
    <row r="472" spans="5:7" x14ac:dyDescent="0.2">
      <c r="E472" s="4"/>
      <c r="F472" s="2"/>
      <c r="G472" s="2"/>
    </row>
    <row r="473" spans="5:7" x14ac:dyDescent="0.2">
      <c r="E473" s="4"/>
      <c r="F473" s="2"/>
      <c r="G473" s="2"/>
    </row>
    <row r="474" spans="5:7" x14ac:dyDescent="0.2">
      <c r="E474" s="4"/>
      <c r="F474" s="2"/>
      <c r="G474" s="2"/>
    </row>
    <row r="475" spans="5:7" x14ac:dyDescent="0.2">
      <c r="E475" s="4"/>
      <c r="F475" s="2"/>
      <c r="G475" s="2"/>
    </row>
    <row r="476" spans="5:7" x14ac:dyDescent="0.2">
      <c r="E476" s="4"/>
      <c r="F476" s="2"/>
      <c r="G476" s="2"/>
    </row>
    <row r="477" spans="5:7" x14ac:dyDescent="0.2">
      <c r="E477" s="4"/>
      <c r="F477" s="2"/>
      <c r="G477" s="2"/>
    </row>
    <row r="478" spans="5:7" x14ac:dyDescent="0.2">
      <c r="E478" s="4"/>
      <c r="F478" s="2"/>
      <c r="G478" s="2"/>
    </row>
    <row r="479" spans="5:7" x14ac:dyDescent="0.2">
      <c r="E479" s="4"/>
      <c r="F479" s="2"/>
      <c r="G479" s="2"/>
    </row>
    <row r="480" spans="5:7" x14ac:dyDescent="0.2">
      <c r="E480" s="4"/>
      <c r="F480" s="2"/>
      <c r="G480" s="2"/>
    </row>
    <row r="481" spans="5:7" x14ac:dyDescent="0.2">
      <c r="E481" s="4"/>
      <c r="F481" s="2"/>
      <c r="G481" s="2"/>
    </row>
    <row r="482" spans="5:7" x14ac:dyDescent="0.2">
      <c r="E482" s="4"/>
      <c r="F482" s="2"/>
      <c r="G482" s="2"/>
    </row>
    <row r="483" spans="5:7" x14ac:dyDescent="0.2">
      <c r="E483" s="4"/>
      <c r="F483" s="2"/>
      <c r="G483" s="2"/>
    </row>
    <row r="484" spans="5:7" x14ac:dyDescent="0.2">
      <c r="E484" s="4"/>
      <c r="F484" s="2"/>
      <c r="G484" s="2"/>
    </row>
    <row r="485" spans="5:7" x14ac:dyDescent="0.2">
      <c r="E485" s="4"/>
      <c r="F485" s="2"/>
      <c r="G485" s="2"/>
    </row>
    <row r="486" spans="5:7" x14ac:dyDescent="0.2">
      <c r="E486" s="4"/>
      <c r="F486" s="2"/>
      <c r="G486" s="2"/>
    </row>
    <row r="487" spans="5:7" x14ac:dyDescent="0.2">
      <c r="E487" s="4"/>
      <c r="F487" s="2"/>
      <c r="G487" s="2"/>
    </row>
    <row r="488" spans="5:7" x14ac:dyDescent="0.2">
      <c r="E488" s="4"/>
      <c r="F488" s="2"/>
      <c r="G488" s="2"/>
    </row>
    <row r="489" spans="5:7" x14ac:dyDescent="0.2">
      <c r="E489" s="4"/>
      <c r="F489" s="2"/>
      <c r="G489" s="2"/>
    </row>
    <row r="490" spans="5:7" x14ac:dyDescent="0.2">
      <c r="E490" s="4"/>
      <c r="F490" s="2"/>
      <c r="G490" s="2"/>
    </row>
    <row r="491" spans="5:7" x14ac:dyDescent="0.2">
      <c r="E491" s="4"/>
      <c r="F491" s="2"/>
      <c r="G491" s="2"/>
    </row>
    <row r="492" spans="5:7" x14ac:dyDescent="0.2">
      <c r="E492" s="4"/>
      <c r="F492" s="2"/>
      <c r="G492" s="2"/>
    </row>
    <row r="493" spans="5:7" x14ac:dyDescent="0.2">
      <c r="E493" s="4"/>
      <c r="F493" s="2"/>
      <c r="G493" s="2"/>
    </row>
    <row r="494" spans="5:7" x14ac:dyDescent="0.2">
      <c r="E494" s="4"/>
      <c r="F494" s="2"/>
      <c r="G494" s="2"/>
    </row>
    <row r="495" spans="5:7" x14ac:dyDescent="0.2">
      <c r="E495" s="4"/>
      <c r="F495" s="2"/>
      <c r="G495" s="2"/>
    </row>
    <row r="496" spans="5:7" x14ac:dyDescent="0.2">
      <c r="E496" s="4"/>
      <c r="F496" s="2"/>
      <c r="G496" s="2"/>
    </row>
    <row r="497" spans="5:7" x14ac:dyDescent="0.2">
      <c r="E497" s="4"/>
      <c r="F497" s="2"/>
      <c r="G497" s="2"/>
    </row>
    <row r="498" spans="5:7" x14ac:dyDescent="0.2">
      <c r="E498" s="4"/>
      <c r="F498" s="2"/>
      <c r="G498" s="2"/>
    </row>
    <row r="499" spans="5:7" x14ac:dyDescent="0.2">
      <c r="E499" s="4"/>
      <c r="F499" s="2"/>
      <c r="G499" s="2"/>
    </row>
    <row r="500" spans="5:7" x14ac:dyDescent="0.2">
      <c r="E500" s="4"/>
      <c r="F500" s="2"/>
      <c r="G500" s="2"/>
    </row>
    <row r="501" spans="5:7" x14ac:dyDescent="0.2">
      <c r="E501" s="4"/>
      <c r="F501" s="2"/>
      <c r="G501" s="2"/>
    </row>
    <row r="502" spans="5:7" x14ac:dyDescent="0.2">
      <c r="E502" s="4"/>
      <c r="F502" s="2"/>
      <c r="G502" s="2"/>
    </row>
    <row r="503" spans="5:7" x14ac:dyDescent="0.2">
      <c r="E503" s="4"/>
      <c r="F503" s="2"/>
      <c r="G503" s="2"/>
    </row>
    <row r="504" spans="5:7" x14ac:dyDescent="0.2">
      <c r="E504" s="4"/>
      <c r="F504" s="2"/>
      <c r="G504" s="2"/>
    </row>
    <row r="505" spans="5:7" x14ac:dyDescent="0.2">
      <c r="E505" s="4"/>
      <c r="F505" s="2"/>
      <c r="G505" s="2"/>
    </row>
    <row r="506" spans="5:7" x14ac:dyDescent="0.2">
      <c r="E506" s="4"/>
      <c r="F506" s="2"/>
      <c r="G506" s="2"/>
    </row>
    <row r="507" spans="5:7" x14ac:dyDescent="0.2">
      <c r="E507" s="4"/>
      <c r="F507" s="2"/>
      <c r="G507" s="2"/>
    </row>
    <row r="508" spans="5:7" x14ac:dyDescent="0.2">
      <c r="E508" s="4"/>
      <c r="F508" s="2"/>
      <c r="G508" s="2"/>
    </row>
    <row r="509" spans="5:7" x14ac:dyDescent="0.2">
      <c r="E509" s="4"/>
      <c r="F509" s="2"/>
      <c r="G509" s="2"/>
    </row>
    <row r="510" spans="5:7" x14ac:dyDescent="0.2">
      <c r="E510" s="4"/>
      <c r="F510" s="2"/>
      <c r="G510" s="2"/>
    </row>
    <row r="511" spans="5:7" x14ac:dyDescent="0.2">
      <c r="E511" s="4"/>
      <c r="F511" s="2"/>
      <c r="G511" s="2"/>
    </row>
    <row r="512" spans="5:7" x14ac:dyDescent="0.2">
      <c r="E512" s="4"/>
      <c r="F512" s="2"/>
      <c r="G512" s="2"/>
    </row>
    <row r="513" spans="5:7" x14ac:dyDescent="0.2">
      <c r="E513" s="4"/>
      <c r="F513" s="2"/>
      <c r="G513" s="2"/>
    </row>
    <row r="514" spans="5:7" x14ac:dyDescent="0.2">
      <c r="E514" s="4"/>
      <c r="F514" s="2"/>
      <c r="G514" s="2"/>
    </row>
    <row r="515" spans="5:7" x14ac:dyDescent="0.2">
      <c r="E515" s="4"/>
      <c r="F515" s="2"/>
      <c r="G515" s="2"/>
    </row>
    <row r="516" spans="5:7" x14ac:dyDescent="0.2">
      <c r="E516" s="4"/>
      <c r="F516" s="2"/>
      <c r="G516" s="2"/>
    </row>
    <row r="517" spans="5:7" x14ac:dyDescent="0.2">
      <c r="E517" s="4"/>
      <c r="F517" s="2"/>
      <c r="G517" s="2"/>
    </row>
    <row r="518" spans="5:7" x14ac:dyDescent="0.2">
      <c r="E518" s="4"/>
      <c r="F518" s="2"/>
      <c r="G518" s="2"/>
    </row>
    <row r="519" spans="5:7" x14ac:dyDescent="0.2">
      <c r="E519" s="4"/>
      <c r="F519" s="2"/>
      <c r="G519" s="2"/>
    </row>
    <row r="520" spans="5:7" x14ac:dyDescent="0.2">
      <c r="E520" s="4"/>
      <c r="F520" s="2"/>
      <c r="G520" s="2"/>
    </row>
    <row r="521" spans="5:7" x14ac:dyDescent="0.2">
      <c r="E521" s="4"/>
      <c r="F521" s="2"/>
      <c r="G521" s="2"/>
    </row>
    <row r="522" spans="5:7" x14ac:dyDescent="0.2">
      <c r="E522" s="4"/>
      <c r="F522" s="2"/>
      <c r="G522" s="2"/>
    </row>
    <row r="523" spans="5:7" x14ac:dyDescent="0.2">
      <c r="E523" s="4"/>
      <c r="F523" s="2"/>
      <c r="G523" s="2"/>
    </row>
    <row r="524" spans="5:7" x14ac:dyDescent="0.2">
      <c r="E524" s="4"/>
      <c r="F524" s="2"/>
      <c r="G524" s="2"/>
    </row>
    <row r="525" spans="5:7" x14ac:dyDescent="0.2">
      <c r="E525" s="4"/>
      <c r="F525" s="2"/>
      <c r="G525" s="2"/>
    </row>
    <row r="526" spans="5:7" x14ac:dyDescent="0.2">
      <c r="E526" s="4"/>
      <c r="F526" s="2"/>
      <c r="G526" s="2"/>
    </row>
    <row r="527" spans="5:7" x14ac:dyDescent="0.2">
      <c r="E527" s="4"/>
      <c r="F527" s="2"/>
      <c r="G527" s="2"/>
    </row>
    <row r="528" spans="5:7" x14ac:dyDescent="0.2">
      <c r="E528" s="4"/>
      <c r="F528" s="2"/>
      <c r="G528" s="2"/>
    </row>
    <row r="529" spans="5:7" x14ac:dyDescent="0.2">
      <c r="E529" s="4"/>
      <c r="F529" s="2"/>
      <c r="G529" s="2"/>
    </row>
    <row r="530" spans="5:7" x14ac:dyDescent="0.2">
      <c r="E530" s="4"/>
      <c r="F530" s="2"/>
      <c r="G530" s="2"/>
    </row>
    <row r="531" spans="5:7" x14ac:dyDescent="0.2">
      <c r="E531" s="4"/>
      <c r="F531" s="2"/>
      <c r="G531" s="2"/>
    </row>
    <row r="532" spans="5:7" x14ac:dyDescent="0.2">
      <c r="E532" s="4"/>
      <c r="F532" s="2"/>
      <c r="G532" s="2"/>
    </row>
    <row r="533" spans="5:7" x14ac:dyDescent="0.2">
      <c r="E533" s="4"/>
      <c r="F533" s="2"/>
      <c r="G533" s="2"/>
    </row>
    <row r="534" spans="5:7" x14ac:dyDescent="0.2">
      <c r="E534" s="4"/>
      <c r="F534" s="2"/>
      <c r="G534" s="2"/>
    </row>
    <row r="535" spans="5:7" x14ac:dyDescent="0.2">
      <c r="E535" s="4"/>
      <c r="F535" s="2"/>
      <c r="G535" s="2"/>
    </row>
    <row r="536" spans="5:7" x14ac:dyDescent="0.2">
      <c r="E536" s="4"/>
      <c r="F536" s="2"/>
      <c r="G536" s="2"/>
    </row>
    <row r="537" spans="5:7" x14ac:dyDescent="0.2">
      <c r="E537" s="4"/>
      <c r="F537" s="2"/>
      <c r="G537" s="2"/>
    </row>
    <row r="538" spans="5:7" x14ac:dyDescent="0.2">
      <c r="E538" s="4"/>
      <c r="F538" s="2"/>
      <c r="G538" s="2"/>
    </row>
    <row r="539" spans="5:7" x14ac:dyDescent="0.2">
      <c r="E539" s="4"/>
      <c r="F539" s="2"/>
      <c r="G539" s="2"/>
    </row>
    <row r="540" spans="5:7" x14ac:dyDescent="0.2">
      <c r="E540" s="4"/>
      <c r="F540" s="2"/>
      <c r="G540" s="2"/>
    </row>
    <row r="541" spans="5:7" x14ac:dyDescent="0.2">
      <c r="E541" s="4"/>
      <c r="F541" s="2"/>
      <c r="G541" s="2"/>
    </row>
    <row r="542" spans="5:7" x14ac:dyDescent="0.2">
      <c r="E542" s="4"/>
      <c r="F542" s="2"/>
      <c r="G542" s="2"/>
    </row>
    <row r="543" spans="5:7" x14ac:dyDescent="0.2">
      <c r="E543" s="4"/>
      <c r="F543" s="2"/>
      <c r="G543" s="2"/>
    </row>
  </sheetData>
  <mergeCells count="12">
    <mergeCell ref="E120:G120"/>
    <mergeCell ref="D1:G1"/>
    <mergeCell ref="D4:G4"/>
    <mergeCell ref="B6:G6"/>
    <mergeCell ref="D3:G3"/>
    <mergeCell ref="B7:G7"/>
    <mergeCell ref="D2:G2"/>
    <mergeCell ref="D11:D12"/>
    <mergeCell ref="B11:B12"/>
    <mergeCell ref="C11:C12"/>
    <mergeCell ref="E11:E12"/>
    <mergeCell ref="F11:G11"/>
  </mergeCells>
  <phoneticPr fontId="0" type="noConversion"/>
  <pageMargins left="0.59055118110236227" right="0.19685039370078741" top="0.39370078740157483" bottom="0.23622047244094491" header="0.23622047244094491" footer="0.19685039370078741"/>
  <pageSetup paperSize="9" scale="80" fitToHeight="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36"/>
  <sheetViews>
    <sheetView workbookViewId="0"/>
  </sheetViews>
  <sheetFormatPr defaultRowHeight="12.75" x14ac:dyDescent="0.2"/>
  <cols>
    <col min="1" max="1" width="6.85546875" style="1" customWidth="1"/>
    <col min="2" max="2" width="9.28515625" style="1" customWidth="1"/>
    <col min="3" max="3" width="30.7109375" style="1" customWidth="1"/>
    <col min="4" max="4" width="24.85546875" style="1" customWidth="1"/>
    <col min="5" max="5" width="14.7109375" style="1" customWidth="1"/>
    <col min="6" max="6" width="14.42578125" style="1" customWidth="1"/>
    <col min="7" max="7" width="14.85546875" style="1" customWidth="1"/>
    <col min="8" max="16384" width="9.140625" style="1"/>
  </cols>
  <sheetData>
    <row r="1" spans="2:7" x14ac:dyDescent="0.2">
      <c r="E1" s="791" t="s">
        <v>1</v>
      </c>
      <c r="F1" s="791"/>
      <c r="G1" s="791"/>
    </row>
    <row r="2" spans="2:7" x14ac:dyDescent="0.2">
      <c r="D2" s="763" t="str">
        <f>додаток_1!D2</f>
        <v xml:space="preserve"> до  рішення Здолбунівської міської ради</v>
      </c>
      <c r="E2" s="763"/>
      <c r="F2" s="763"/>
      <c r="G2" s="763"/>
    </row>
    <row r="3" spans="2:7" ht="15.75" customHeight="1" x14ac:dyDescent="0.2">
      <c r="D3" s="790" t="str">
        <f>додаток_1!D3</f>
        <v>"Про зміни до бюджету Здолбунівської міської територіальної громади на 2025 рік"</v>
      </c>
      <c r="E3" s="790"/>
      <c r="F3" s="790"/>
      <c r="G3" s="790"/>
    </row>
    <row r="4" spans="2:7" x14ac:dyDescent="0.2">
      <c r="D4" s="763" t="str">
        <f>додаток_1!D4</f>
        <v xml:space="preserve">від 10 березня 2025 року № 2589 </v>
      </c>
      <c r="E4" s="763"/>
      <c r="F4" s="763"/>
      <c r="G4" s="763"/>
    </row>
    <row r="5" spans="2:7" x14ac:dyDescent="0.2">
      <c r="F5" s="36"/>
      <c r="G5" s="36"/>
    </row>
    <row r="8" spans="2:7" ht="15.75" x14ac:dyDescent="0.25">
      <c r="B8" s="764" t="s">
        <v>365</v>
      </c>
      <c r="C8" s="764"/>
      <c r="D8" s="764"/>
      <c r="E8" s="764"/>
      <c r="F8" s="764"/>
      <c r="G8" s="764"/>
    </row>
    <row r="9" spans="2:7" ht="15.75" x14ac:dyDescent="0.25">
      <c r="B9" s="764" t="s">
        <v>364</v>
      </c>
      <c r="C9" s="764"/>
      <c r="D9" s="764"/>
      <c r="E9" s="764"/>
      <c r="F9" s="764"/>
      <c r="G9" s="764"/>
    </row>
    <row r="10" spans="2:7" ht="15.75" x14ac:dyDescent="0.25">
      <c r="B10" s="169"/>
      <c r="C10" s="169"/>
      <c r="D10" s="169"/>
      <c r="E10" s="169"/>
      <c r="F10" s="169"/>
      <c r="G10" s="169"/>
    </row>
    <row r="11" spans="2:7" s="38" customFormat="1" x14ac:dyDescent="0.2">
      <c r="B11" s="792">
        <v>1755900000</v>
      </c>
      <c r="C11" s="792"/>
      <c r="D11" s="173"/>
      <c r="E11" s="173"/>
      <c r="F11" s="173"/>
      <c r="G11" s="173"/>
    </row>
    <row r="12" spans="2:7" s="38" customFormat="1" ht="11.25" x14ac:dyDescent="0.2">
      <c r="B12" s="38" t="s">
        <v>127</v>
      </c>
    </row>
    <row r="13" spans="2:7" ht="13.5" thickBot="1" x14ac:dyDescent="0.25">
      <c r="G13" s="1" t="s">
        <v>12</v>
      </c>
    </row>
    <row r="14" spans="2:7" s="183" customFormat="1" ht="15" x14ac:dyDescent="0.25">
      <c r="B14" s="779" t="s">
        <v>39</v>
      </c>
      <c r="C14" s="781" t="s">
        <v>112</v>
      </c>
      <c r="D14" s="781" t="s">
        <v>108</v>
      </c>
      <c r="E14" s="783" t="s">
        <v>15</v>
      </c>
      <c r="F14" s="785" t="s">
        <v>5</v>
      </c>
      <c r="G14" s="786"/>
    </row>
    <row r="15" spans="2:7" s="183" customFormat="1" ht="43.5" thickBot="1" x14ac:dyDescent="0.3">
      <c r="B15" s="780"/>
      <c r="C15" s="782"/>
      <c r="D15" s="782"/>
      <c r="E15" s="784"/>
      <c r="F15" s="184" t="s">
        <v>109</v>
      </c>
      <c r="G15" s="185" t="s">
        <v>110</v>
      </c>
    </row>
    <row r="16" spans="2:7" s="183" customFormat="1" ht="15.75" thickBot="1" x14ac:dyDescent="0.3">
      <c r="B16" s="186">
        <v>1</v>
      </c>
      <c r="C16" s="186">
        <v>2</v>
      </c>
      <c r="D16" s="186">
        <v>3</v>
      </c>
      <c r="E16" s="186">
        <v>4</v>
      </c>
      <c r="F16" s="187">
        <v>5</v>
      </c>
      <c r="G16" s="188">
        <v>6</v>
      </c>
    </row>
    <row r="17" spans="2:10" s="183" customFormat="1" ht="15.75" thickBot="1" x14ac:dyDescent="0.3">
      <c r="B17" s="787" t="s">
        <v>116</v>
      </c>
      <c r="C17" s="788"/>
      <c r="D17" s="788"/>
      <c r="E17" s="788"/>
      <c r="F17" s="788"/>
      <c r="G17" s="789"/>
    </row>
    <row r="18" spans="2:10" s="183" customFormat="1" ht="15" x14ac:dyDescent="0.25">
      <c r="B18" s="189">
        <v>200000</v>
      </c>
      <c r="C18" s="175" t="s">
        <v>113</v>
      </c>
      <c r="D18" s="175">
        <f>D19</f>
        <v>42101500.75</v>
      </c>
      <c r="E18" s="175">
        <f>E19</f>
        <v>20998253.550000001</v>
      </c>
      <c r="F18" s="579">
        <f>F19</f>
        <v>21103247.199999999</v>
      </c>
      <c r="G18" s="175">
        <f>G19</f>
        <v>20388247.199999999</v>
      </c>
    </row>
    <row r="19" spans="2:10" s="183" customFormat="1" ht="30" x14ac:dyDescent="0.25">
      <c r="B19" s="190">
        <v>208000</v>
      </c>
      <c r="C19" s="191" t="s">
        <v>318</v>
      </c>
      <c r="D19" s="176">
        <f>D20-D21</f>
        <v>42101500.75</v>
      </c>
      <c r="E19" s="176">
        <f>E20-E21+E22</f>
        <v>20998253.550000001</v>
      </c>
      <c r="F19" s="580">
        <f>F20-F21+F22</f>
        <v>21103247.199999999</v>
      </c>
      <c r="G19" s="176">
        <f>G20-G21+G22</f>
        <v>20388247.199999999</v>
      </c>
    </row>
    <row r="20" spans="2:10" s="183" customFormat="1" ht="15" x14ac:dyDescent="0.25">
      <c r="B20" s="192">
        <v>208100</v>
      </c>
      <c r="C20" s="191" t="s">
        <v>248</v>
      </c>
      <c r="D20" s="177">
        <f>E20+F20</f>
        <v>48586447.329999998</v>
      </c>
      <c r="E20" s="178">
        <v>35527249.57</v>
      </c>
      <c r="F20" s="581">
        <v>13059197.76</v>
      </c>
      <c r="G20" s="178">
        <v>8394822.8599999994</v>
      </c>
    </row>
    <row r="21" spans="2:10" s="183" customFormat="1" ht="15" x14ac:dyDescent="0.25">
      <c r="B21" s="193">
        <v>208200</v>
      </c>
      <c r="C21" s="177" t="s">
        <v>40</v>
      </c>
      <c r="D21" s="177">
        <f>E21+F21</f>
        <v>6484946.5800000001</v>
      </c>
      <c r="E21" s="178">
        <v>528613.56999999995</v>
      </c>
      <c r="F21" s="581">
        <v>5956333.0099999998</v>
      </c>
      <c r="G21" s="178">
        <v>2006958.11</v>
      </c>
    </row>
    <row r="22" spans="2:10" s="183" customFormat="1" ht="60.75" customHeight="1" x14ac:dyDescent="0.25">
      <c r="B22" s="345">
        <v>208400</v>
      </c>
      <c r="C22" s="191" t="s">
        <v>61</v>
      </c>
      <c r="D22" s="178">
        <f>E22+F22</f>
        <v>0</v>
      </c>
      <c r="E22" s="178">
        <v>-14000382.449999999</v>
      </c>
      <c r="F22" s="581">
        <v>14000382.449999999</v>
      </c>
      <c r="G22" s="178">
        <f>F22</f>
        <v>14000382.449999999</v>
      </c>
      <c r="J22" s="450"/>
    </row>
    <row r="23" spans="2:10" s="183" customFormat="1" ht="17.25" customHeight="1" thickBot="1" x14ac:dyDescent="0.3">
      <c r="B23" s="194"/>
      <c r="C23" s="195" t="s">
        <v>114</v>
      </c>
      <c r="D23" s="180">
        <f>D18</f>
        <v>42101500.75</v>
      </c>
      <c r="E23" s="180">
        <f>E18</f>
        <v>20998253.550000001</v>
      </c>
      <c r="F23" s="582">
        <f>F18</f>
        <v>21103247.199999999</v>
      </c>
      <c r="G23" s="180">
        <f>G18</f>
        <v>20388247.199999999</v>
      </c>
    </row>
    <row r="24" spans="2:10" s="183" customFormat="1" ht="17.25" customHeight="1" thickBot="1" x14ac:dyDescent="0.3">
      <c r="B24" s="776" t="s">
        <v>117</v>
      </c>
      <c r="C24" s="777"/>
      <c r="D24" s="777"/>
      <c r="E24" s="777"/>
      <c r="F24" s="777"/>
      <c r="G24" s="778"/>
    </row>
    <row r="25" spans="2:10" s="197" customFormat="1" ht="28.5" x14ac:dyDescent="0.2">
      <c r="B25" s="189">
        <v>600000</v>
      </c>
      <c r="C25" s="196" t="s">
        <v>41</v>
      </c>
      <c r="D25" s="175">
        <f>D26</f>
        <v>42101500.75</v>
      </c>
      <c r="E25" s="175">
        <f>E26</f>
        <v>20998253.550000001</v>
      </c>
      <c r="F25" s="579">
        <f>F26</f>
        <v>21103247.199999999</v>
      </c>
      <c r="G25" s="175">
        <f>G26</f>
        <v>20388247.199999999</v>
      </c>
    </row>
    <row r="26" spans="2:10" s="197" customFormat="1" ht="12.75" customHeight="1" x14ac:dyDescent="0.2">
      <c r="B26" s="190">
        <v>602000</v>
      </c>
      <c r="C26" s="198" t="s">
        <v>249</v>
      </c>
      <c r="D26" s="176">
        <f>D27-D28</f>
        <v>42101500.75</v>
      </c>
      <c r="E26" s="176">
        <f>E27-E28+E29</f>
        <v>20998253.550000001</v>
      </c>
      <c r="F26" s="580">
        <f>F27-F28+F29</f>
        <v>21103247.199999999</v>
      </c>
      <c r="G26" s="176">
        <f>G27-G28+G29</f>
        <v>20388247.199999999</v>
      </c>
    </row>
    <row r="27" spans="2:10" s="197" customFormat="1" ht="15" x14ac:dyDescent="0.25">
      <c r="B27" s="192">
        <v>602100</v>
      </c>
      <c r="C27" s="191" t="s">
        <v>248</v>
      </c>
      <c r="D27" s="177">
        <f>E27+F27</f>
        <v>48586447.329999998</v>
      </c>
      <c r="E27" s="178">
        <v>35527249.57</v>
      </c>
      <c r="F27" s="581">
        <f>F20</f>
        <v>13059197.76</v>
      </c>
      <c r="G27" s="178">
        <v>8394822.8599999994</v>
      </c>
    </row>
    <row r="28" spans="2:10" s="197" customFormat="1" ht="15" x14ac:dyDescent="0.25">
      <c r="B28" s="193">
        <v>602200</v>
      </c>
      <c r="C28" s="177" t="s">
        <v>40</v>
      </c>
      <c r="D28" s="177">
        <f>E28+F28</f>
        <v>6484946.5800000001</v>
      </c>
      <c r="E28" s="178">
        <v>528613.56999999995</v>
      </c>
      <c r="F28" s="581">
        <f>F21</f>
        <v>5956333.0099999998</v>
      </c>
      <c r="G28" s="178">
        <v>2006958.11</v>
      </c>
    </row>
    <row r="29" spans="2:10" s="183" customFormat="1" ht="60.75" customHeight="1" x14ac:dyDescent="0.25">
      <c r="B29" s="193">
        <v>602400</v>
      </c>
      <c r="C29" s="191" t="s">
        <v>61</v>
      </c>
      <c r="D29" s="177">
        <f>E29+F29</f>
        <v>0</v>
      </c>
      <c r="E29" s="178">
        <f>E22</f>
        <v>-14000382.449999999</v>
      </c>
      <c r="F29" s="581">
        <f>F22</f>
        <v>14000382.449999999</v>
      </c>
      <c r="G29" s="178">
        <f>G22</f>
        <v>14000382.449999999</v>
      </c>
    </row>
    <row r="30" spans="2:10" s="183" customFormat="1" ht="15.75" thickBot="1" x14ac:dyDescent="0.3">
      <c r="B30" s="199"/>
      <c r="C30" s="195" t="s">
        <v>114</v>
      </c>
      <c r="D30" s="182">
        <f>D25</f>
        <v>42101500.75</v>
      </c>
      <c r="E30" s="182">
        <f>E25</f>
        <v>20998253.550000001</v>
      </c>
      <c r="F30" s="583">
        <f>F25</f>
        <v>21103247.199999999</v>
      </c>
      <c r="G30" s="182">
        <f>G25</f>
        <v>20388247.199999999</v>
      </c>
    </row>
    <row r="35" spans="2:7" s="28" customFormat="1" ht="18.75" x14ac:dyDescent="0.3">
      <c r="B35" s="28" t="s">
        <v>525</v>
      </c>
      <c r="D35" s="162"/>
      <c r="E35" s="762" t="s">
        <v>526</v>
      </c>
      <c r="F35" s="762"/>
      <c r="G35" s="762"/>
    </row>
    <row r="36" spans="2:7" ht="15.75" x14ac:dyDescent="0.25">
      <c r="B36" s="163"/>
      <c r="E36" s="163"/>
    </row>
  </sheetData>
  <mergeCells count="15">
    <mergeCell ref="D4:G4"/>
    <mergeCell ref="D3:G3"/>
    <mergeCell ref="E1:G1"/>
    <mergeCell ref="B8:G8"/>
    <mergeCell ref="B11:C11"/>
    <mergeCell ref="B9:G9"/>
    <mergeCell ref="D2:G2"/>
    <mergeCell ref="E35:G35"/>
    <mergeCell ref="B24:G24"/>
    <mergeCell ref="B14:B15"/>
    <mergeCell ref="C14:C15"/>
    <mergeCell ref="E14:E15"/>
    <mergeCell ref="F14:G14"/>
    <mergeCell ref="D14:D15"/>
    <mergeCell ref="B17:G17"/>
  </mergeCells>
  <pageMargins left="0.70866141732283472" right="0.19685039370078741" top="0.74803149606299213" bottom="0.74803149606299213" header="0.31496062992125984" footer="0.31496062992125984"/>
  <pageSetup paperSize="9"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7"/>
  <sheetViews>
    <sheetView view="pageBreakPreview" zoomScale="80" zoomScaleNormal="80" zoomScaleSheetLayoutView="80" workbookViewId="0"/>
  </sheetViews>
  <sheetFormatPr defaultRowHeight="15" x14ac:dyDescent="0.25"/>
  <cols>
    <col min="1" max="1" width="11.140625" style="346" customWidth="1"/>
    <col min="2" max="2" width="12.140625" style="183" customWidth="1"/>
    <col min="3" max="3" width="11.7109375" style="183" customWidth="1"/>
    <col min="4" max="4" width="52.7109375" style="183" customWidth="1"/>
    <col min="5" max="5" width="16.28515625" style="346" customWidth="1"/>
    <col min="6" max="6" width="17.140625" style="346" customWidth="1"/>
    <col min="7" max="7" width="15" style="346" customWidth="1"/>
    <col min="8" max="8" width="13.85546875" style="346" customWidth="1"/>
    <col min="9" max="9" width="10.28515625" style="346" customWidth="1"/>
    <col min="10" max="10" width="15" style="346" customWidth="1"/>
    <col min="11" max="11" width="15.5703125" style="346" customWidth="1"/>
    <col min="12" max="12" width="15.28515625" style="346" customWidth="1"/>
    <col min="13" max="13" width="9" style="346" customWidth="1"/>
    <col min="14" max="14" width="11.140625" style="346" customWidth="1"/>
    <col min="15" max="15" width="15.5703125" style="346" customWidth="1"/>
    <col min="16" max="16" width="16" style="346" customWidth="1"/>
    <col min="17" max="17" width="10.85546875" style="183" bestFit="1" customWidth="1"/>
    <col min="18" max="18" width="13.5703125" style="183" bestFit="1" customWidth="1"/>
    <col min="19" max="16384" width="9.140625" style="183"/>
  </cols>
  <sheetData>
    <row r="1" spans="1:16" x14ac:dyDescent="0.25">
      <c r="K1" s="793" t="s">
        <v>335</v>
      </c>
      <c r="L1" s="793"/>
      <c r="M1" s="793"/>
      <c r="N1" s="793"/>
      <c r="O1" s="793"/>
      <c r="P1" s="793"/>
    </row>
    <row r="2" spans="1:16" x14ac:dyDescent="0.25">
      <c r="C2" s="347"/>
      <c r="K2" s="793" t="str">
        <f>додаток_1!D2</f>
        <v xml:space="preserve"> до  рішення Здолбунівської міської ради</v>
      </c>
      <c r="L2" s="793"/>
      <c r="M2" s="793"/>
      <c r="N2" s="793"/>
      <c r="O2" s="793"/>
      <c r="P2" s="793"/>
    </row>
    <row r="3" spans="1:16" ht="16.5" customHeight="1" x14ac:dyDescent="0.25">
      <c r="K3" s="794" t="str">
        <f>додаток_1!D3</f>
        <v>"Про зміни до бюджету Здолбунівської міської територіальної громади на 2025 рік"</v>
      </c>
      <c r="L3" s="794"/>
      <c r="M3" s="794"/>
      <c r="N3" s="794"/>
      <c r="O3" s="794"/>
      <c r="P3" s="794"/>
    </row>
    <row r="4" spans="1:16" ht="15" customHeight="1" x14ac:dyDescent="0.25">
      <c r="K4" s="793" t="str">
        <f>додаток_1!D4</f>
        <v xml:space="preserve">від 10 березня 2025 року № 2589 </v>
      </c>
      <c r="L4" s="793"/>
      <c r="M4" s="793"/>
      <c r="N4" s="793"/>
      <c r="O4" s="793"/>
      <c r="P4" s="793"/>
    </row>
    <row r="5" spans="1:16" x14ac:dyDescent="0.25">
      <c r="B5" s="795" t="s">
        <v>366</v>
      </c>
      <c r="C5" s="795"/>
      <c r="D5" s="795"/>
      <c r="E5" s="795"/>
      <c r="F5" s="795"/>
      <c r="G5" s="795"/>
      <c r="H5" s="795"/>
      <c r="I5" s="795"/>
      <c r="J5" s="795"/>
      <c r="K5" s="795"/>
      <c r="L5" s="795"/>
      <c r="M5" s="795"/>
      <c r="N5" s="795"/>
      <c r="O5" s="795"/>
      <c r="P5" s="795"/>
    </row>
    <row r="6" spans="1:16" ht="17.25" customHeight="1" x14ac:dyDescent="0.25">
      <c r="B6" s="795" t="s">
        <v>364</v>
      </c>
      <c r="C6" s="795"/>
      <c r="D6" s="795"/>
      <c r="E6" s="795"/>
      <c r="F6" s="795"/>
      <c r="G6" s="795"/>
      <c r="H6" s="795"/>
      <c r="I6" s="795"/>
      <c r="J6" s="795"/>
      <c r="K6" s="795"/>
      <c r="L6" s="795"/>
      <c r="M6" s="795"/>
      <c r="N6" s="795"/>
      <c r="O6" s="795"/>
      <c r="P6" s="795"/>
    </row>
    <row r="7" spans="1:16" x14ac:dyDescent="0.25">
      <c r="A7" s="805">
        <v>1755900000</v>
      </c>
      <c r="B7" s="805"/>
      <c r="C7" s="103"/>
      <c r="D7" s="103"/>
      <c r="E7" s="104"/>
      <c r="F7" s="104"/>
      <c r="G7" s="104"/>
      <c r="H7" s="104"/>
      <c r="I7" s="104"/>
      <c r="J7" s="104"/>
      <c r="K7" s="104"/>
      <c r="L7" s="104"/>
      <c r="M7" s="104"/>
      <c r="N7" s="104"/>
      <c r="O7" s="348"/>
      <c r="P7" s="104"/>
    </row>
    <row r="8" spans="1:16" x14ac:dyDescent="0.25">
      <c r="A8" s="346" t="s">
        <v>132</v>
      </c>
      <c r="B8" s="103"/>
      <c r="C8" s="103"/>
      <c r="D8" s="103"/>
      <c r="E8" s="104"/>
      <c r="F8" s="104"/>
      <c r="G8" s="104"/>
      <c r="H8" s="104"/>
      <c r="I8" s="104"/>
      <c r="J8" s="104"/>
      <c r="K8" s="104"/>
      <c r="L8" s="104"/>
      <c r="M8" s="104"/>
      <c r="N8" s="104"/>
      <c r="O8" s="104"/>
      <c r="P8" s="104"/>
    </row>
    <row r="9" spans="1:16" ht="13.5" customHeight="1" thickBot="1" x14ac:dyDescent="0.3">
      <c r="P9" s="346" t="s">
        <v>19</v>
      </c>
    </row>
    <row r="10" spans="1:16" ht="18" customHeight="1" x14ac:dyDescent="0.25">
      <c r="A10" s="806" t="s">
        <v>128</v>
      </c>
      <c r="B10" s="812" t="s">
        <v>129</v>
      </c>
      <c r="C10" s="815" t="s">
        <v>118</v>
      </c>
      <c r="D10" s="822" t="s">
        <v>130</v>
      </c>
      <c r="E10" s="819" t="s">
        <v>15</v>
      </c>
      <c r="F10" s="820"/>
      <c r="G10" s="820"/>
      <c r="H10" s="820"/>
      <c r="I10" s="821"/>
      <c r="J10" s="819" t="s">
        <v>5</v>
      </c>
      <c r="K10" s="820"/>
      <c r="L10" s="820"/>
      <c r="M10" s="820"/>
      <c r="N10" s="820"/>
      <c r="O10" s="820"/>
      <c r="P10" s="796" t="s">
        <v>0</v>
      </c>
    </row>
    <row r="11" spans="1:16" ht="21" customHeight="1" x14ac:dyDescent="0.25">
      <c r="A11" s="807"/>
      <c r="B11" s="813"/>
      <c r="C11" s="816"/>
      <c r="D11" s="823"/>
      <c r="E11" s="809" t="s">
        <v>109</v>
      </c>
      <c r="F11" s="825" t="s">
        <v>43</v>
      </c>
      <c r="G11" s="799" t="s">
        <v>16</v>
      </c>
      <c r="H11" s="800"/>
      <c r="I11" s="830" t="s">
        <v>44</v>
      </c>
      <c r="J11" s="809" t="s">
        <v>109</v>
      </c>
      <c r="K11" s="801" t="s">
        <v>119</v>
      </c>
      <c r="L11" s="825" t="s">
        <v>43</v>
      </c>
      <c r="M11" s="799" t="s">
        <v>16</v>
      </c>
      <c r="N11" s="800"/>
      <c r="O11" s="803" t="s">
        <v>44</v>
      </c>
      <c r="P11" s="797"/>
    </row>
    <row r="12" spans="1:16" ht="36" customHeight="1" x14ac:dyDescent="0.25">
      <c r="A12" s="807"/>
      <c r="B12" s="813"/>
      <c r="C12" s="816"/>
      <c r="D12" s="823"/>
      <c r="E12" s="810"/>
      <c r="F12" s="825"/>
      <c r="G12" s="801" t="s">
        <v>17</v>
      </c>
      <c r="H12" s="801" t="s">
        <v>18</v>
      </c>
      <c r="I12" s="831"/>
      <c r="J12" s="810"/>
      <c r="K12" s="829"/>
      <c r="L12" s="825"/>
      <c r="M12" s="801" t="s">
        <v>17</v>
      </c>
      <c r="N12" s="827" t="s">
        <v>18</v>
      </c>
      <c r="O12" s="803"/>
      <c r="P12" s="797"/>
    </row>
    <row r="13" spans="1:16" ht="65.25" customHeight="1" thickBot="1" x14ac:dyDescent="0.3">
      <c r="A13" s="808"/>
      <c r="B13" s="814"/>
      <c r="C13" s="817"/>
      <c r="D13" s="824"/>
      <c r="E13" s="818"/>
      <c r="F13" s="826"/>
      <c r="G13" s="802"/>
      <c r="H13" s="802"/>
      <c r="I13" s="832"/>
      <c r="J13" s="811"/>
      <c r="K13" s="802"/>
      <c r="L13" s="826"/>
      <c r="M13" s="802"/>
      <c r="N13" s="828"/>
      <c r="O13" s="804"/>
      <c r="P13" s="798"/>
    </row>
    <row r="14" spans="1:16" ht="15.75" thickBot="1" x14ac:dyDescent="0.3">
      <c r="A14" s="349">
        <v>1</v>
      </c>
      <c r="B14" s="350">
        <v>2</v>
      </c>
      <c r="C14" s="350">
        <v>3</v>
      </c>
      <c r="D14" s="351">
        <v>4</v>
      </c>
      <c r="E14" s="569">
        <v>5</v>
      </c>
      <c r="F14" s="570">
        <v>6</v>
      </c>
      <c r="G14" s="571">
        <v>7</v>
      </c>
      <c r="H14" s="571">
        <v>8</v>
      </c>
      <c r="I14" s="572">
        <v>9</v>
      </c>
      <c r="J14" s="569">
        <v>10</v>
      </c>
      <c r="K14" s="570">
        <v>11</v>
      </c>
      <c r="L14" s="571">
        <v>12</v>
      </c>
      <c r="M14" s="571">
        <v>13</v>
      </c>
      <c r="N14" s="571">
        <v>14</v>
      </c>
      <c r="O14" s="573">
        <v>15</v>
      </c>
      <c r="P14" s="349">
        <v>16</v>
      </c>
    </row>
    <row r="15" spans="1:16" s="163" customFormat="1" ht="20.25" customHeight="1" thickBot="1" x14ac:dyDescent="0.3">
      <c r="A15" s="509" t="s">
        <v>153</v>
      </c>
      <c r="B15" s="510"/>
      <c r="C15" s="511"/>
      <c r="D15" s="503" t="s">
        <v>45</v>
      </c>
      <c r="E15" s="504">
        <f>E16</f>
        <v>9612461</v>
      </c>
      <c r="F15" s="505">
        <f t="shared" ref="F15:P15" si="0">F16</f>
        <v>9612461</v>
      </c>
      <c r="G15" s="505">
        <f t="shared" si="0"/>
        <v>320000</v>
      </c>
      <c r="H15" s="505">
        <f t="shared" si="0"/>
        <v>220000</v>
      </c>
      <c r="I15" s="575">
        <f t="shared" si="0"/>
        <v>0</v>
      </c>
      <c r="J15" s="504">
        <f t="shared" si="0"/>
        <v>11514843.75</v>
      </c>
      <c r="K15" s="505">
        <f t="shared" si="0"/>
        <v>10799843.75</v>
      </c>
      <c r="L15" s="505">
        <f t="shared" si="0"/>
        <v>0</v>
      </c>
      <c r="M15" s="505">
        <f t="shared" si="0"/>
        <v>0</v>
      </c>
      <c r="N15" s="505">
        <f t="shared" si="0"/>
        <v>0</v>
      </c>
      <c r="O15" s="506">
        <f t="shared" si="0"/>
        <v>11514843.75</v>
      </c>
      <c r="P15" s="568">
        <f t="shared" si="0"/>
        <v>21127304.75</v>
      </c>
    </row>
    <row r="16" spans="1:16" s="163" customFormat="1" ht="20.25" customHeight="1" thickBot="1" x14ac:dyDescent="0.3">
      <c r="A16" s="512" t="s">
        <v>154</v>
      </c>
      <c r="B16" s="513"/>
      <c r="C16" s="514"/>
      <c r="D16" s="507" t="s">
        <v>45</v>
      </c>
      <c r="E16" s="508">
        <f>E17+E18+E20+E24+E23+E25+E26+E31+E33+E34+E35+E36+E37+E38+E42+E44+E45+E21+E46+E22+E39+E41+E40+E19+E27</f>
        <v>9612461</v>
      </c>
      <c r="F16" s="574">
        <f t="shared" ref="F16:I16" si="1">F17+F18+F20+F24+F23+F25+F26+F31+F33+F34+F35+F36+F37+F38+F42+F44+F45+F21+F46+F22+F39+F41+F40+F19+F27</f>
        <v>9612461</v>
      </c>
      <c r="G16" s="574">
        <f t="shared" si="1"/>
        <v>320000</v>
      </c>
      <c r="H16" s="574">
        <f t="shared" si="1"/>
        <v>220000</v>
      </c>
      <c r="I16" s="576">
        <f t="shared" si="1"/>
        <v>0</v>
      </c>
      <c r="J16" s="508">
        <f>J17+J18+J19+J20+J21+J22+J23+J24+J25+J26+J27+J31+J32+J33+J34+J35+J36+J37+J38+J39+J40+J41+J42+J45+J46</f>
        <v>11514843.75</v>
      </c>
      <c r="K16" s="574">
        <f>K17+K18+K19+K20+K21+K22+K23+K24+K25+K26+K27+K31+K32+K33+K34+K35+K36+K37+K38+K39+K40+K41+K42+K45+K46</f>
        <v>10799843.75</v>
      </c>
      <c r="L16" s="574">
        <f t="shared" ref="L16:N16" si="2">L17+L18+L19+L20+L21+L22+L23+L24+L25+L26+L27+L31+L32+L33+L34+L35+L36+L37+L38+L39+L40+L41+L42</f>
        <v>0</v>
      </c>
      <c r="M16" s="574">
        <f t="shared" si="2"/>
        <v>0</v>
      </c>
      <c r="N16" s="574">
        <f t="shared" si="2"/>
        <v>0</v>
      </c>
      <c r="O16" s="574">
        <f>O17+O18+O19+O20+O21+O22+O23+O24+O25+O26+O27+O31+O32+O33+O34+O35+O36+O37+O38+O39+O40+O41+O42+O45+O46</f>
        <v>11514843.75</v>
      </c>
      <c r="P16" s="502">
        <f>P17+P18+P20+P24+P23+P25+P26+P31+P33+P34+P35+P36+P37+P38+P42+P44+P45+P21+P22+P46+P30+P43+P39+P41+P40+P19+P32+P27</f>
        <v>21127304.75</v>
      </c>
    </row>
    <row r="17" spans="1:18" ht="64.5" customHeight="1" x14ac:dyDescent="0.25">
      <c r="A17" s="533" t="s">
        <v>90</v>
      </c>
      <c r="B17" s="500" t="s">
        <v>74</v>
      </c>
      <c r="C17" s="501" t="s">
        <v>46</v>
      </c>
      <c r="D17" s="540" t="s">
        <v>409</v>
      </c>
      <c r="E17" s="488">
        <f>F17</f>
        <v>326000</v>
      </c>
      <c r="F17" s="439">
        <f>H17+126000</f>
        <v>326000</v>
      </c>
      <c r="G17" s="439"/>
      <c r="H17" s="439">
        <v>200000</v>
      </c>
      <c r="I17" s="216"/>
      <c r="J17" s="488"/>
      <c r="K17" s="368"/>
      <c r="L17" s="439"/>
      <c r="M17" s="439"/>
      <c r="N17" s="439"/>
      <c r="O17" s="216"/>
      <c r="P17" s="492">
        <f>E17+J17</f>
        <v>326000</v>
      </c>
      <c r="Q17" s="347"/>
      <c r="R17" s="450"/>
    </row>
    <row r="18" spans="1:18" hidden="1" x14ac:dyDescent="0.25">
      <c r="A18" s="472" t="s">
        <v>91</v>
      </c>
      <c r="B18" s="444" t="s">
        <v>70</v>
      </c>
      <c r="C18" s="353" t="s">
        <v>55</v>
      </c>
      <c r="D18" s="541" t="s">
        <v>85</v>
      </c>
      <c r="E18" s="354">
        <f t="shared" ref="E18:E25" si="3">F18</f>
        <v>0</v>
      </c>
      <c r="F18" s="355"/>
      <c r="G18" s="355"/>
      <c r="H18" s="355"/>
      <c r="I18" s="358"/>
      <c r="J18" s="354"/>
      <c r="K18" s="357"/>
      <c r="L18" s="355"/>
      <c r="M18" s="355"/>
      <c r="N18" s="355"/>
      <c r="O18" s="358"/>
      <c r="P18" s="371">
        <f>E18</f>
        <v>0</v>
      </c>
    </row>
    <row r="19" spans="1:18" ht="30" hidden="1" x14ac:dyDescent="0.25">
      <c r="A19" s="472" t="s">
        <v>390</v>
      </c>
      <c r="B19" s="445">
        <v>3032</v>
      </c>
      <c r="C19" s="353" t="s">
        <v>65</v>
      </c>
      <c r="D19" s="541" t="s">
        <v>391</v>
      </c>
      <c r="E19" s="354">
        <f t="shared" si="3"/>
        <v>0</v>
      </c>
      <c r="F19" s="355"/>
      <c r="G19" s="355"/>
      <c r="H19" s="355"/>
      <c r="I19" s="358"/>
      <c r="J19" s="354"/>
      <c r="K19" s="357"/>
      <c r="L19" s="355"/>
      <c r="M19" s="355"/>
      <c r="N19" s="355"/>
      <c r="O19" s="358"/>
      <c r="P19" s="371">
        <f>E19</f>
        <v>0</v>
      </c>
    </row>
    <row r="20" spans="1:18" ht="45" hidden="1" x14ac:dyDescent="0.25">
      <c r="A20" s="472" t="s">
        <v>92</v>
      </c>
      <c r="B20" s="445">
        <v>3033</v>
      </c>
      <c r="C20" s="353" t="s">
        <v>65</v>
      </c>
      <c r="D20" s="541" t="s">
        <v>66</v>
      </c>
      <c r="E20" s="354">
        <f t="shared" si="3"/>
        <v>0</v>
      </c>
      <c r="F20" s="355"/>
      <c r="G20" s="355"/>
      <c r="H20" s="355"/>
      <c r="I20" s="358"/>
      <c r="J20" s="354"/>
      <c r="K20" s="357"/>
      <c r="L20" s="355"/>
      <c r="M20" s="355"/>
      <c r="N20" s="355"/>
      <c r="O20" s="358"/>
      <c r="P20" s="371">
        <f t="shared" ref="P20:P24" si="4">E20+J20</f>
        <v>0</v>
      </c>
      <c r="Q20" s="347"/>
    </row>
    <row r="21" spans="1:18" ht="30" hidden="1" x14ac:dyDescent="0.25">
      <c r="A21" s="472" t="s">
        <v>228</v>
      </c>
      <c r="B21" s="445">
        <v>3035</v>
      </c>
      <c r="C21" s="353" t="s">
        <v>65</v>
      </c>
      <c r="D21" s="541" t="s">
        <v>392</v>
      </c>
      <c r="E21" s="354">
        <f>F21</f>
        <v>0</v>
      </c>
      <c r="F21" s="355"/>
      <c r="G21" s="355"/>
      <c r="H21" s="355"/>
      <c r="I21" s="358"/>
      <c r="J21" s="354"/>
      <c r="K21" s="357"/>
      <c r="L21" s="355"/>
      <c r="M21" s="355"/>
      <c r="N21" s="355"/>
      <c r="O21" s="358"/>
      <c r="P21" s="371">
        <f t="shared" si="4"/>
        <v>0</v>
      </c>
    </row>
    <row r="22" spans="1:18" ht="60" x14ac:dyDescent="0.25">
      <c r="A22" s="519" t="s">
        <v>290</v>
      </c>
      <c r="B22" s="446">
        <v>3104</v>
      </c>
      <c r="C22" s="471" t="s">
        <v>288</v>
      </c>
      <c r="D22" s="542" t="s">
        <v>289</v>
      </c>
      <c r="E22" s="354">
        <f>F22</f>
        <v>500000</v>
      </c>
      <c r="F22" s="356">
        <v>500000</v>
      </c>
      <c r="G22" s="355">
        <v>320000</v>
      </c>
      <c r="H22" s="355">
        <v>20000</v>
      </c>
      <c r="I22" s="363"/>
      <c r="J22" s="354">
        <f>K22</f>
        <v>0</v>
      </c>
      <c r="K22" s="357">
        <f>O22</f>
        <v>0</v>
      </c>
      <c r="L22" s="355"/>
      <c r="M22" s="355"/>
      <c r="N22" s="355"/>
      <c r="O22" s="358"/>
      <c r="P22" s="371">
        <f>E22+J22</f>
        <v>500000</v>
      </c>
    </row>
    <row r="23" spans="1:18" ht="30" hidden="1" x14ac:dyDescent="0.25">
      <c r="A23" s="472" t="s">
        <v>348</v>
      </c>
      <c r="B23" s="444" t="s">
        <v>349</v>
      </c>
      <c r="C23" s="353" t="s">
        <v>180</v>
      </c>
      <c r="D23" s="543" t="s">
        <v>350</v>
      </c>
      <c r="E23" s="489">
        <f>F23</f>
        <v>0</v>
      </c>
      <c r="F23" s="356"/>
      <c r="G23" s="355"/>
      <c r="H23" s="355"/>
      <c r="I23" s="358"/>
      <c r="J23" s="494"/>
      <c r="K23" s="436"/>
      <c r="L23" s="437"/>
      <c r="M23" s="437"/>
      <c r="N23" s="437"/>
      <c r="O23" s="495"/>
      <c r="P23" s="371">
        <f>E23+J23</f>
        <v>0</v>
      </c>
    </row>
    <row r="24" spans="1:18" ht="93" hidden="1" customHeight="1" x14ac:dyDescent="0.25">
      <c r="A24" s="519" t="s">
        <v>286</v>
      </c>
      <c r="B24" s="446">
        <v>3160</v>
      </c>
      <c r="C24" s="359" t="s">
        <v>67</v>
      </c>
      <c r="D24" s="542" t="s">
        <v>285</v>
      </c>
      <c r="E24" s="354">
        <f t="shared" si="3"/>
        <v>0</v>
      </c>
      <c r="F24" s="355"/>
      <c r="G24" s="360"/>
      <c r="H24" s="360"/>
      <c r="I24" s="363"/>
      <c r="J24" s="475"/>
      <c r="K24" s="362"/>
      <c r="L24" s="360"/>
      <c r="M24" s="360"/>
      <c r="N24" s="360"/>
      <c r="O24" s="363"/>
      <c r="P24" s="371">
        <f t="shared" si="4"/>
        <v>0</v>
      </c>
    </row>
    <row r="25" spans="1:18" ht="30" x14ac:dyDescent="0.25">
      <c r="A25" s="472" t="s">
        <v>124</v>
      </c>
      <c r="B25" s="444" t="s">
        <v>102</v>
      </c>
      <c r="C25" s="353" t="s">
        <v>48</v>
      </c>
      <c r="D25" s="541" t="s">
        <v>103</v>
      </c>
      <c r="E25" s="488">
        <f t="shared" si="3"/>
        <v>2000000</v>
      </c>
      <c r="F25" s="440">
        <v>2000000</v>
      </c>
      <c r="G25" s="439"/>
      <c r="H25" s="439"/>
      <c r="I25" s="216"/>
      <c r="J25" s="354"/>
      <c r="K25" s="357"/>
      <c r="L25" s="355"/>
      <c r="M25" s="355"/>
      <c r="N25" s="355"/>
      <c r="O25" s="358"/>
      <c r="P25" s="371">
        <f t="shared" ref="P25:P30" si="5">E25+J25</f>
        <v>2000000</v>
      </c>
    </row>
    <row r="26" spans="1:18" hidden="1" x14ac:dyDescent="0.25">
      <c r="A26" s="472" t="s">
        <v>125</v>
      </c>
      <c r="B26" s="444" t="s">
        <v>104</v>
      </c>
      <c r="C26" s="353" t="s">
        <v>51</v>
      </c>
      <c r="D26" s="541" t="s">
        <v>105</v>
      </c>
      <c r="E26" s="354">
        <f>F26</f>
        <v>0</v>
      </c>
      <c r="F26" s="356"/>
      <c r="G26" s="355"/>
      <c r="H26" s="355"/>
      <c r="I26" s="358"/>
      <c r="J26" s="354"/>
      <c r="K26" s="357"/>
      <c r="L26" s="355"/>
      <c r="M26" s="355"/>
      <c r="N26" s="355"/>
      <c r="O26" s="358"/>
      <c r="P26" s="371">
        <f t="shared" si="5"/>
        <v>0</v>
      </c>
      <c r="Q26" s="347"/>
    </row>
    <row r="27" spans="1:18" s="197" customFormat="1" ht="36.75" customHeight="1" x14ac:dyDescent="0.2">
      <c r="A27" s="472" t="s">
        <v>415</v>
      </c>
      <c r="B27" s="557" t="s">
        <v>416</v>
      </c>
      <c r="C27" s="474"/>
      <c r="D27" s="558" t="s">
        <v>417</v>
      </c>
      <c r="E27" s="369">
        <f>E28+E29+E30</f>
        <v>4858461</v>
      </c>
      <c r="F27" s="77">
        <f t="shared" ref="F27:I27" si="6">F28+F29+F30</f>
        <v>4858461</v>
      </c>
      <c r="G27" s="77">
        <f t="shared" si="6"/>
        <v>0</v>
      </c>
      <c r="H27" s="77">
        <f t="shared" si="6"/>
        <v>0</v>
      </c>
      <c r="I27" s="375">
        <f t="shared" si="6"/>
        <v>0</v>
      </c>
      <c r="J27" s="369"/>
      <c r="K27" s="77"/>
      <c r="L27" s="77"/>
      <c r="M27" s="77"/>
      <c r="N27" s="77"/>
      <c r="O27" s="375"/>
      <c r="P27" s="371">
        <f>E27+J27</f>
        <v>4858461</v>
      </c>
      <c r="Q27" s="376"/>
    </row>
    <row r="28" spans="1:18" s="374" customFormat="1" ht="37.5" customHeight="1" x14ac:dyDescent="0.25">
      <c r="A28" s="559" t="s">
        <v>138</v>
      </c>
      <c r="B28" s="560" t="s">
        <v>139</v>
      </c>
      <c r="C28" s="561" t="s">
        <v>49</v>
      </c>
      <c r="D28" s="562" t="s">
        <v>140</v>
      </c>
      <c r="E28" s="475">
        <f>F28</f>
        <v>4658461</v>
      </c>
      <c r="F28" s="361">
        <f>605000+70593+86713+970000+221336+221336+617636+835846+1059000-28999</f>
        <v>4658461</v>
      </c>
      <c r="G28" s="360"/>
      <c r="H28" s="360"/>
      <c r="I28" s="363"/>
      <c r="J28" s="475"/>
      <c r="K28" s="362"/>
      <c r="L28" s="360"/>
      <c r="M28" s="360"/>
      <c r="N28" s="360"/>
      <c r="O28" s="363"/>
      <c r="P28" s="493">
        <f t="shared" si="5"/>
        <v>4658461</v>
      </c>
    </row>
    <row r="29" spans="1:18" s="374" customFormat="1" ht="29.25" customHeight="1" x14ac:dyDescent="0.25">
      <c r="A29" s="559" t="s">
        <v>194</v>
      </c>
      <c r="B29" s="560" t="s">
        <v>195</v>
      </c>
      <c r="C29" s="561" t="s">
        <v>49</v>
      </c>
      <c r="D29" s="562" t="s">
        <v>196</v>
      </c>
      <c r="E29" s="475">
        <f>F29</f>
        <v>200000</v>
      </c>
      <c r="F29" s="361">
        <v>200000</v>
      </c>
      <c r="G29" s="360"/>
      <c r="H29" s="360"/>
      <c r="I29" s="363"/>
      <c r="J29" s="475"/>
      <c r="K29" s="362"/>
      <c r="L29" s="360"/>
      <c r="M29" s="360"/>
      <c r="N29" s="360"/>
      <c r="O29" s="363"/>
      <c r="P29" s="493">
        <f t="shared" si="5"/>
        <v>200000</v>
      </c>
    </row>
    <row r="30" spans="1:18" s="374" customFormat="1" ht="30" hidden="1" x14ac:dyDescent="0.25">
      <c r="A30" s="559" t="s">
        <v>293</v>
      </c>
      <c r="B30" s="560" t="s">
        <v>292</v>
      </c>
      <c r="C30" s="561" t="s">
        <v>49</v>
      </c>
      <c r="D30" s="562" t="s">
        <v>294</v>
      </c>
      <c r="E30" s="475">
        <f>F30</f>
        <v>0</v>
      </c>
      <c r="F30" s="360"/>
      <c r="G30" s="360"/>
      <c r="H30" s="360"/>
      <c r="I30" s="363"/>
      <c r="J30" s="475"/>
      <c r="K30" s="362"/>
      <c r="L30" s="360"/>
      <c r="M30" s="360"/>
      <c r="N30" s="360"/>
      <c r="O30" s="363"/>
      <c r="P30" s="493">
        <f t="shared" si="5"/>
        <v>0</v>
      </c>
    </row>
    <row r="31" spans="1:18" ht="32.25" hidden="1" customHeight="1" x14ac:dyDescent="0.25">
      <c r="A31" s="472" t="s">
        <v>93</v>
      </c>
      <c r="B31" s="444" t="s">
        <v>78</v>
      </c>
      <c r="C31" s="353" t="s">
        <v>49</v>
      </c>
      <c r="D31" s="541" t="s">
        <v>79</v>
      </c>
      <c r="E31" s="490">
        <f>F31</f>
        <v>0</v>
      </c>
      <c r="F31" s="364"/>
      <c r="G31" s="355"/>
      <c r="H31" s="364"/>
      <c r="I31" s="441"/>
      <c r="J31" s="354"/>
      <c r="K31" s="357"/>
      <c r="L31" s="355"/>
      <c r="M31" s="355"/>
      <c r="N31" s="355"/>
      <c r="O31" s="358"/>
      <c r="P31" s="371">
        <f>E31+J31</f>
        <v>0</v>
      </c>
    </row>
    <row r="32" spans="1:18" ht="32.25" customHeight="1" x14ac:dyDescent="0.25">
      <c r="A32" s="472" t="s">
        <v>393</v>
      </c>
      <c r="B32" s="444" t="s">
        <v>394</v>
      </c>
      <c r="C32" s="353" t="s">
        <v>276</v>
      </c>
      <c r="D32" s="541" t="s">
        <v>395</v>
      </c>
      <c r="E32" s="490"/>
      <c r="F32" s="364"/>
      <c r="G32" s="355"/>
      <c r="H32" s="364"/>
      <c r="I32" s="441"/>
      <c r="J32" s="354">
        <f>K32</f>
        <v>5357295</v>
      </c>
      <c r="K32" s="357">
        <f>O32</f>
        <v>5357295</v>
      </c>
      <c r="L32" s="355"/>
      <c r="M32" s="355"/>
      <c r="N32" s="355"/>
      <c r="O32" s="358">
        <f>додаток_5!I17</f>
        <v>5357295</v>
      </c>
      <c r="P32" s="371">
        <f>E32+J32</f>
        <v>5357295</v>
      </c>
    </row>
    <row r="33" spans="1:16" x14ac:dyDescent="0.25">
      <c r="A33" s="472" t="s">
        <v>94</v>
      </c>
      <c r="B33" s="445">
        <v>7130</v>
      </c>
      <c r="C33" s="353" t="s">
        <v>54</v>
      </c>
      <c r="D33" s="541" t="s">
        <v>68</v>
      </c>
      <c r="E33" s="354">
        <f>F33</f>
        <v>0</v>
      </c>
      <c r="F33" s="355"/>
      <c r="G33" s="355"/>
      <c r="H33" s="355"/>
      <c r="I33" s="358"/>
      <c r="J33" s="354">
        <v>400000</v>
      </c>
      <c r="K33" s="357"/>
      <c r="L33" s="355"/>
      <c r="M33" s="355"/>
      <c r="N33" s="355"/>
      <c r="O33" s="358">
        <v>400000</v>
      </c>
      <c r="P33" s="371">
        <f>E33+J33</f>
        <v>400000</v>
      </c>
    </row>
    <row r="34" spans="1:16" ht="30" hidden="1" x14ac:dyDescent="0.25">
      <c r="A34" s="472" t="s">
        <v>95</v>
      </c>
      <c r="B34" s="445">
        <v>7350</v>
      </c>
      <c r="C34" s="353" t="s">
        <v>84</v>
      </c>
      <c r="D34" s="541" t="s">
        <v>83</v>
      </c>
      <c r="E34" s="475"/>
      <c r="F34" s="360"/>
      <c r="G34" s="360"/>
      <c r="H34" s="360"/>
      <c r="I34" s="363"/>
      <c r="J34" s="354">
        <f>K34</f>
        <v>0</v>
      </c>
      <c r="K34" s="357">
        <f>O34</f>
        <v>0</v>
      </c>
      <c r="L34" s="355"/>
      <c r="M34" s="355"/>
      <c r="N34" s="355"/>
      <c r="O34" s="358"/>
      <c r="P34" s="371">
        <f>J34</f>
        <v>0</v>
      </c>
    </row>
    <row r="35" spans="1:16" ht="45" hidden="1" x14ac:dyDescent="0.25">
      <c r="A35" s="472" t="s">
        <v>96</v>
      </c>
      <c r="B35" s="445">
        <v>7461</v>
      </c>
      <c r="C35" s="353" t="s">
        <v>81</v>
      </c>
      <c r="D35" s="541" t="s">
        <v>82</v>
      </c>
      <c r="E35" s="354">
        <f>F35</f>
        <v>0</v>
      </c>
      <c r="F35" s="355"/>
      <c r="G35" s="355"/>
      <c r="H35" s="355"/>
      <c r="I35" s="358"/>
      <c r="J35" s="354"/>
      <c r="K35" s="357"/>
      <c r="L35" s="355"/>
      <c r="M35" s="355"/>
      <c r="N35" s="355"/>
      <c r="O35" s="358"/>
      <c r="P35" s="371">
        <f>E35+J35</f>
        <v>0</v>
      </c>
    </row>
    <row r="36" spans="1:16" ht="24" customHeight="1" x14ac:dyDescent="0.25">
      <c r="A36" s="472" t="s">
        <v>97</v>
      </c>
      <c r="B36" s="445">
        <v>7670</v>
      </c>
      <c r="C36" s="353" t="s">
        <v>53</v>
      </c>
      <c r="D36" s="541" t="s">
        <v>69</v>
      </c>
      <c r="E36" s="475"/>
      <c r="F36" s="360"/>
      <c r="G36" s="360"/>
      <c r="H36" s="360"/>
      <c r="I36" s="363"/>
      <c r="J36" s="354">
        <f>K36</f>
        <v>28999</v>
      </c>
      <c r="K36" s="357">
        <f>O36</f>
        <v>28999</v>
      </c>
      <c r="L36" s="355"/>
      <c r="M36" s="355"/>
      <c r="N36" s="355"/>
      <c r="O36" s="358">
        <v>28999</v>
      </c>
      <c r="P36" s="371">
        <f>J36</f>
        <v>28999</v>
      </c>
    </row>
    <row r="37" spans="1:16" ht="30" hidden="1" x14ac:dyDescent="0.25">
      <c r="A37" s="472" t="s">
        <v>98</v>
      </c>
      <c r="B37" s="445">
        <v>7680</v>
      </c>
      <c r="C37" s="353" t="s">
        <v>53</v>
      </c>
      <c r="D37" s="541" t="s">
        <v>80</v>
      </c>
      <c r="E37" s="354">
        <f>F37</f>
        <v>0</v>
      </c>
      <c r="F37" s="355"/>
      <c r="G37" s="360"/>
      <c r="H37" s="360"/>
      <c r="I37" s="363"/>
      <c r="J37" s="354"/>
      <c r="K37" s="357"/>
      <c r="L37" s="355"/>
      <c r="M37" s="355"/>
      <c r="N37" s="355"/>
      <c r="O37" s="358"/>
      <c r="P37" s="371">
        <f t="shared" ref="P37:P41" si="7">E37+J37</f>
        <v>0</v>
      </c>
    </row>
    <row r="38" spans="1:16" ht="26.25" customHeight="1" x14ac:dyDescent="0.25">
      <c r="A38" s="472" t="s">
        <v>101</v>
      </c>
      <c r="B38" s="445">
        <v>7693</v>
      </c>
      <c r="C38" s="353" t="s">
        <v>53</v>
      </c>
      <c r="D38" s="541" t="s">
        <v>100</v>
      </c>
      <c r="E38" s="354">
        <f>F38</f>
        <v>-126000</v>
      </c>
      <c r="F38" s="355">
        <v>-126000</v>
      </c>
      <c r="G38" s="355"/>
      <c r="H38" s="355"/>
      <c r="I38" s="358"/>
      <c r="J38" s="354"/>
      <c r="K38" s="357"/>
      <c r="L38" s="355"/>
      <c r="M38" s="355"/>
      <c r="N38" s="355"/>
      <c r="O38" s="358"/>
      <c r="P38" s="371">
        <f t="shared" si="7"/>
        <v>-126000</v>
      </c>
    </row>
    <row r="39" spans="1:16" ht="36.75" customHeight="1" x14ac:dyDescent="0.25">
      <c r="A39" s="472" t="s">
        <v>277</v>
      </c>
      <c r="B39" s="445">
        <v>8110</v>
      </c>
      <c r="C39" s="353" t="s">
        <v>279</v>
      </c>
      <c r="D39" s="541" t="s">
        <v>278</v>
      </c>
      <c r="E39" s="354">
        <f>F39</f>
        <v>100000</v>
      </c>
      <c r="F39" s="355">
        <v>100000</v>
      </c>
      <c r="G39" s="355"/>
      <c r="H39" s="355"/>
      <c r="I39" s="358"/>
      <c r="J39" s="354"/>
      <c r="K39" s="357"/>
      <c r="L39" s="355"/>
      <c r="M39" s="355"/>
      <c r="N39" s="355"/>
      <c r="O39" s="358"/>
      <c r="P39" s="371">
        <f t="shared" si="7"/>
        <v>100000</v>
      </c>
    </row>
    <row r="40" spans="1:16" ht="30" hidden="1" x14ac:dyDescent="0.25">
      <c r="A40" s="472" t="s">
        <v>283</v>
      </c>
      <c r="B40" s="445">
        <v>8220</v>
      </c>
      <c r="C40" s="353" t="s">
        <v>231</v>
      </c>
      <c r="D40" s="541" t="s">
        <v>284</v>
      </c>
      <c r="E40" s="354">
        <f>F40</f>
        <v>0</v>
      </c>
      <c r="F40" s="355"/>
      <c r="G40" s="355"/>
      <c r="H40" s="355"/>
      <c r="I40" s="358"/>
      <c r="J40" s="354"/>
      <c r="K40" s="357"/>
      <c r="L40" s="355"/>
      <c r="M40" s="355"/>
      <c r="N40" s="355"/>
      <c r="O40" s="358"/>
      <c r="P40" s="371">
        <f t="shared" si="7"/>
        <v>0</v>
      </c>
    </row>
    <row r="41" spans="1:16" x14ac:dyDescent="0.25">
      <c r="A41" s="472" t="s">
        <v>280</v>
      </c>
      <c r="B41" s="445">
        <v>8240</v>
      </c>
      <c r="C41" s="353" t="s">
        <v>231</v>
      </c>
      <c r="D41" s="541" t="s">
        <v>281</v>
      </c>
      <c r="E41" s="354">
        <f>F41</f>
        <v>500000</v>
      </c>
      <c r="F41" s="355">
        <v>500000</v>
      </c>
      <c r="G41" s="355"/>
      <c r="H41" s="355"/>
      <c r="I41" s="358"/>
      <c r="J41" s="354"/>
      <c r="K41" s="357"/>
      <c r="L41" s="355"/>
      <c r="M41" s="355"/>
      <c r="N41" s="355"/>
      <c r="O41" s="358"/>
      <c r="P41" s="371">
        <f t="shared" si="7"/>
        <v>500000</v>
      </c>
    </row>
    <row r="42" spans="1:16" x14ac:dyDescent="0.25">
      <c r="A42" s="472" t="s">
        <v>99</v>
      </c>
      <c r="B42" s="445">
        <v>8340</v>
      </c>
      <c r="C42" s="353" t="s">
        <v>86</v>
      </c>
      <c r="D42" s="541" t="s">
        <v>87</v>
      </c>
      <c r="E42" s="475"/>
      <c r="F42" s="360"/>
      <c r="G42" s="360"/>
      <c r="H42" s="360"/>
      <c r="I42" s="363"/>
      <c r="J42" s="354">
        <f>L42+O42</f>
        <v>315000</v>
      </c>
      <c r="K42" s="357"/>
      <c r="L42" s="355"/>
      <c r="M42" s="355"/>
      <c r="N42" s="355"/>
      <c r="O42" s="358">
        <v>315000</v>
      </c>
      <c r="P42" s="371">
        <f>J42+E42</f>
        <v>315000</v>
      </c>
    </row>
    <row r="43" spans="1:16" ht="73.5" hidden="1" customHeight="1" x14ac:dyDescent="0.25">
      <c r="A43" s="472" t="s">
        <v>250</v>
      </c>
      <c r="B43" s="445">
        <v>9730</v>
      </c>
      <c r="C43" s="353" t="s">
        <v>70</v>
      </c>
      <c r="D43" s="541" t="s">
        <v>251</v>
      </c>
      <c r="E43" s="563"/>
      <c r="F43" s="564"/>
      <c r="G43" s="564"/>
      <c r="H43" s="564"/>
      <c r="I43" s="565"/>
      <c r="J43" s="488">
        <f>K43</f>
        <v>0</v>
      </c>
      <c r="K43" s="368">
        <f>O43</f>
        <v>0</v>
      </c>
      <c r="L43" s="439"/>
      <c r="M43" s="439"/>
      <c r="N43" s="439"/>
      <c r="O43" s="216"/>
      <c r="P43" s="372">
        <f>J43</f>
        <v>0</v>
      </c>
    </row>
    <row r="44" spans="1:16" ht="30" hidden="1" x14ac:dyDescent="0.25">
      <c r="A44" s="472" t="s">
        <v>126</v>
      </c>
      <c r="B44" s="445">
        <v>9740</v>
      </c>
      <c r="C44" s="365" t="s">
        <v>70</v>
      </c>
      <c r="D44" s="541" t="s">
        <v>106</v>
      </c>
      <c r="E44" s="354"/>
      <c r="F44" s="355"/>
      <c r="G44" s="355"/>
      <c r="H44" s="355"/>
      <c r="I44" s="358"/>
      <c r="J44" s="354">
        <f>O44</f>
        <v>0</v>
      </c>
      <c r="K44" s="366"/>
      <c r="L44" s="355"/>
      <c r="M44" s="355"/>
      <c r="N44" s="355"/>
      <c r="O44" s="358"/>
      <c r="P44" s="372">
        <f>E44+J44</f>
        <v>0</v>
      </c>
    </row>
    <row r="45" spans="1:16" s="346" customFormat="1" x14ac:dyDescent="0.25">
      <c r="A45" s="472" t="s">
        <v>224</v>
      </c>
      <c r="B45" s="445">
        <v>9770</v>
      </c>
      <c r="C45" s="365" t="s">
        <v>70</v>
      </c>
      <c r="D45" s="541" t="s">
        <v>200</v>
      </c>
      <c r="E45" s="354">
        <f>F45</f>
        <v>204000</v>
      </c>
      <c r="F45" s="367">
        <f>додаток_4!E56</f>
        <v>204000</v>
      </c>
      <c r="G45" s="355"/>
      <c r="H45" s="355"/>
      <c r="I45" s="358"/>
      <c r="J45" s="354">
        <f>K45</f>
        <v>4913549.75</v>
      </c>
      <c r="K45" s="357">
        <f>O45</f>
        <v>4913549.75</v>
      </c>
      <c r="L45" s="355"/>
      <c r="M45" s="355"/>
      <c r="N45" s="355"/>
      <c r="O45" s="358">
        <f>додаток_4!E77</f>
        <v>4913549.75</v>
      </c>
      <c r="P45" s="372">
        <f>E45+J45</f>
        <v>5117549.75</v>
      </c>
    </row>
    <row r="46" spans="1:16" s="346" customFormat="1" ht="48" customHeight="1" thickBot="1" x14ac:dyDescent="0.3">
      <c r="A46" s="534" t="s">
        <v>226</v>
      </c>
      <c r="B46" s="498">
        <v>9800</v>
      </c>
      <c r="C46" s="499" t="s">
        <v>70</v>
      </c>
      <c r="D46" s="544" t="s">
        <v>227</v>
      </c>
      <c r="E46" s="481">
        <f>F46</f>
        <v>1250000</v>
      </c>
      <c r="F46" s="482">
        <f>додаток_4!E65</f>
        <v>1250000</v>
      </c>
      <c r="G46" s="482"/>
      <c r="H46" s="482"/>
      <c r="I46" s="483"/>
      <c r="J46" s="481">
        <f>K46</f>
        <v>500000</v>
      </c>
      <c r="K46" s="482">
        <f>O46</f>
        <v>500000</v>
      </c>
      <c r="L46" s="482"/>
      <c r="M46" s="482"/>
      <c r="N46" s="482"/>
      <c r="O46" s="483">
        <f>додаток_4!E88</f>
        <v>500000</v>
      </c>
      <c r="P46" s="566">
        <f>E46+J46</f>
        <v>1750000</v>
      </c>
    </row>
    <row r="47" spans="1:16" ht="29.25" thickBot="1" x14ac:dyDescent="0.3">
      <c r="A47" s="577" t="s">
        <v>155</v>
      </c>
      <c r="B47" s="515"/>
      <c r="C47" s="516"/>
      <c r="D47" s="578" t="s">
        <v>157</v>
      </c>
      <c r="E47" s="695">
        <f>E48</f>
        <v>17104982.550000001</v>
      </c>
      <c r="F47" s="694">
        <f>F48</f>
        <v>17104982.550000001</v>
      </c>
      <c r="G47" s="694">
        <f t="shared" ref="G47:P47" si="8">G48</f>
        <v>5906961</v>
      </c>
      <c r="H47" s="694">
        <f t="shared" si="8"/>
        <v>3102311</v>
      </c>
      <c r="I47" s="696">
        <f t="shared" si="8"/>
        <v>0</v>
      </c>
      <c r="J47" s="695">
        <f t="shared" si="8"/>
        <v>15237763.239999998</v>
      </c>
      <c r="K47" s="694">
        <f t="shared" si="8"/>
        <v>13322903.449999999</v>
      </c>
      <c r="L47" s="694">
        <f t="shared" si="8"/>
        <v>610634.18999999994</v>
      </c>
      <c r="M47" s="694">
        <f t="shared" si="8"/>
        <v>0</v>
      </c>
      <c r="N47" s="694">
        <f t="shared" si="8"/>
        <v>0</v>
      </c>
      <c r="O47" s="696">
        <f t="shared" si="8"/>
        <v>14627129.050000001</v>
      </c>
      <c r="P47" s="395">
        <f t="shared" si="8"/>
        <v>32342745.789999999</v>
      </c>
    </row>
    <row r="48" spans="1:16" ht="29.25" thickBot="1" x14ac:dyDescent="0.3">
      <c r="A48" s="577" t="s">
        <v>156</v>
      </c>
      <c r="B48" s="515"/>
      <c r="C48" s="516"/>
      <c r="D48" s="578" t="s">
        <v>157</v>
      </c>
      <c r="E48" s="693">
        <f>E49+E50+E51+E52+E54+E55+E56+E57+E70+E71+E73+E74+E75+E76+E77++E78+E79+E80+E81+E82+E85+E86+E62+E60+E72+E67+E64</f>
        <v>17104982.550000001</v>
      </c>
      <c r="F48" s="84">
        <f t="shared" ref="F48:H48" si="9">F49+F50+F51+F52+F54+F55+F56+F57+F70+F71+F73+F74+F75+F76+F77++F78+F79+F80+F81+F82+F85+F86+F62+F60+F72+F67+F64</f>
        <v>17104982.550000001</v>
      </c>
      <c r="G48" s="84">
        <f t="shared" si="9"/>
        <v>5906961</v>
      </c>
      <c r="H48" s="84">
        <f t="shared" si="9"/>
        <v>3102311</v>
      </c>
      <c r="I48" s="497">
        <f>I49+I50+I51+I52+I54+I55+I56+I57+I70+I71+I73+I74+I75+I76+I77++I78+I79+I80+I81+I82+I85+I86</f>
        <v>0</v>
      </c>
      <c r="J48" s="693">
        <f>J49+J50+J51+J52+J54+J55+J56+J57+J70+J71+J73+J74+J75+J76+J77+J78+J79+J80+J81+J82+J85+J86+J60+J72+J64+J67+J61</f>
        <v>15237763.239999998</v>
      </c>
      <c r="K48" s="84">
        <f t="shared" ref="K48:O48" si="10">K49+K50+K51+K52+K54+K55+K56+K57+K70+K71+K73+K74+K75+K76+K77+K78+K79+K80+K81+K82+K85+K86+K60+K72+K64+K67+K61</f>
        <v>13322903.449999999</v>
      </c>
      <c r="L48" s="84">
        <f t="shared" si="10"/>
        <v>610634.18999999994</v>
      </c>
      <c r="M48" s="84">
        <f t="shared" si="10"/>
        <v>0</v>
      </c>
      <c r="N48" s="84">
        <f t="shared" si="10"/>
        <v>0</v>
      </c>
      <c r="O48" s="497">
        <f t="shared" si="10"/>
        <v>14627129.050000001</v>
      </c>
      <c r="P48" s="393">
        <f>P49+P50+P51+P52+P54+P55+P56+P57+P70+P71+P73+P74+P75+P76+P77++P78+P79+P80+P81+P82+P85+P86+P60+P72+P64+P67+P61</f>
        <v>32342745.789999999</v>
      </c>
    </row>
    <row r="49" spans="1:17" ht="45.75" hidden="1" customHeight="1" x14ac:dyDescent="0.25">
      <c r="A49" s="535" t="s">
        <v>193</v>
      </c>
      <c r="B49" s="517" t="s">
        <v>191</v>
      </c>
      <c r="C49" s="518" t="s">
        <v>46</v>
      </c>
      <c r="D49" s="545" t="s">
        <v>408</v>
      </c>
      <c r="E49" s="488">
        <f>F49</f>
        <v>0</v>
      </c>
      <c r="F49" s="368"/>
      <c r="G49" s="368"/>
      <c r="H49" s="368"/>
      <c r="I49" s="442"/>
      <c r="J49" s="488"/>
      <c r="K49" s="368"/>
      <c r="L49" s="368"/>
      <c r="M49" s="368"/>
      <c r="N49" s="368"/>
      <c r="O49" s="442"/>
      <c r="P49" s="479">
        <f>E49+J49</f>
        <v>0</v>
      </c>
    </row>
    <row r="50" spans="1:17" ht="18.75" customHeight="1" x14ac:dyDescent="0.25">
      <c r="A50" s="472" t="s">
        <v>158</v>
      </c>
      <c r="B50" s="444" t="s">
        <v>67</v>
      </c>
      <c r="C50" s="365" t="s">
        <v>47</v>
      </c>
      <c r="D50" s="541" t="s">
        <v>76</v>
      </c>
      <c r="E50" s="488">
        <f t="shared" ref="E50:E55" si="11">F50</f>
        <v>3118279</v>
      </c>
      <c r="F50" s="355">
        <f>2217074+901205</f>
        <v>3118279</v>
      </c>
      <c r="G50" s="355">
        <v>1826396</v>
      </c>
      <c r="H50" s="355">
        <v>901205</v>
      </c>
      <c r="I50" s="358"/>
      <c r="J50" s="354">
        <f>K50+L50</f>
        <v>0</v>
      </c>
      <c r="K50" s="357">
        <f>O50</f>
        <v>0</v>
      </c>
      <c r="L50" s="355"/>
      <c r="M50" s="355"/>
      <c r="N50" s="355"/>
      <c r="O50" s="358"/>
      <c r="P50" s="372">
        <f>E50+J50</f>
        <v>3118279</v>
      </c>
      <c r="Q50" s="347"/>
    </row>
    <row r="51" spans="1:17" ht="37.5" customHeight="1" x14ac:dyDescent="0.25">
      <c r="A51" s="519" t="s">
        <v>206</v>
      </c>
      <c r="B51" s="446">
        <v>1021</v>
      </c>
      <c r="C51" s="359" t="s">
        <v>159</v>
      </c>
      <c r="D51" s="546" t="s">
        <v>410</v>
      </c>
      <c r="E51" s="488">
        <f t="shared" si="11"/>
        <v>5402690</v>
      </c>
      <c r="F51" s="355">
        <f>2192740+1125000+483800+888773+200000+500000+12377</f>
        <v>5402690</v>
      </c>
      <c r="G51" s="355">
        <v>2192740</v>
      </c>
      <c r="H51" s="355">
        <f>1125000+888773+12377</f>
        <v>2026150</v>
      </c>
      <c r="I51" s="358"/>
      <c r="J51" s="354">
        <f>K51+L51</f>
        <v>0</v>
      </c>
      <c r="K51" s="357">
        <f>O51</f>
        <v>0</v>
      </c>
      <c r="L51" s="355"/>
      <c r="M51" s="355"/>
      <c r="N51" s="355"/>
      <c r="O51" s="358"/>
      <c r="P51" s="372">
        <f>E51+J51</f>
        <v>5402690</v>
      </c>
    </row>
    <row r="52" spans="1:17" s="197" customFormat="1" ht="28.5" x14ac:dyDescent="0.2">
      <c r="A52" s="519" t="s">
        <v>209</v>
      </c>
      <c r="B52" s="520">
        <v>1030</v>
      </c>
      <c r="C52" s="521" t="s">
        <v>159</v>
      </c>
      <c r="D52" s="547" t="s">
        <v>411</v>
      </c>
      <c r="E52" s="747">
        <f t="shared" si="11"/>
        <v>74713</v>
      </c>
      <c r="F52" s="77">
        <f>F53</f>
        <v>74713</v>
      </c>
      <c r="G52" s="77">
        <f>G53</f>
        <v>61240</v>
      </c>
      <c r="H52" s="77"/>
      <c r="I52" s="375"/>
      <c r="J52" s="369"/>
      <c r="K52" s="370"/>
      <c r="L52" s="77"/>
      <c r="M52" s="77"/>
      <c r="N52" s="77"/>
      <c r="O52" s="375"/>
      <c r="P52" s="479">
        <f t="shared" ref="P52:P86" si="12">E52+J52</f>
        <v>74713</v>
      </c>
    </row>
    <row r="53" spans="1:17" s="374" customFormat="1" ht="45" x14ac:dyDescent="0.25">
      <c r="A53" s="536" t="s">
        <v>208</v>
      </c>
      <c r="B53" s="522">
        <v>1031</v>
      </c>
      <c r="C53" s="523" t="s">
        <v>159</v>
      </c>
      <c r="D53" s="548" t="s">
        <v>396</v>
      </c>
      <c r="E53" s="488">
        <f t="shared" si="11"/>
        <v>74713</v>
      </c>
      <c r="F53" s="360">
        <f>61240+13473</f>
        <v>74713</v>
      </c>
      <c r="G53" s="360">
        <v>61240</v>
      </c>
      <c r="H53" s="360"/>
      <c r="I53" s="363"/>
      <c r="J53" s="475"/>
      <c r="K53" s="362"/>
      <c r="L53" s="360"/>
      <c r="M53" s="360"/>
      <c r="N53" s="360"/>
      <c r="O53" s="363"/>
      <c r="P53" s="456">
        <f t="shared" si="12"/>
        <v>74713</v>
      </c>
    </row>
    <row r="54" spans="1:17" ht="36" customHeight="1" x14ac:dyDescent="0.25">
      <c r="A54" s="519" t="s">
        <v>210</v>
      </c>
      <c r="B54" s="446">
        <v>1070</v>
      </c>
      <c r="C54" s="359" t="s">
        <v>160</v>
      </c>
      <c r="D54" s="542" t="s">
        <v>397</v>
      </c>
      <c r="E54" s="488">
        <f t="shared" si="11"/>
        <v>757928</v>
      </c>
      <c r="F54" s="355">
        <f>659877+98051</f>
        <v>757928</v>
      </c>
      <c r="G54" s="355">
        <v>542620</v>
      </c>
      <c r="H54" s="355">
        <v>98051</v>
      </c>
      <c r="I54" s="358"/>
      <c r="J54" s="354"/>
      <c r="K54" s="357"/>
      <c r="L54" s="355"/>
      <c r="M54" s="355"/>
      <c r="N54" s="355"/>
      <c r="O54" s="358"/>
      <c r="P54" s="372">
        <f t="shared" si="12"/>
        <v>757928</v>
      </c>
    </row>
    <row r="55" spans="1:17" ht="31.5" customHeight="1" x14ac:dyDescent="0.25">
      <c r="A55" s="519" t="s">
        <v>211</v>
      </c>
      <c r="B55" s="446">
        <v>1080</v>
      </c>
      <c r="C55" s="359" t="s">
        <v>160</v>
      </c>
      <c r="D55" s="546" t="s">
        <v>412</v>
      </c>
      <c r="E55" s="488">
        <f t="shared" si="11"/>
        <v>1212016</v>
      </c>
      <c r="F55" s="355">
        <f>1183261+28755</f>
        <v>1212016</v>
      </c>
      <c r="G55" s="355">
        <v>974134</v>
      </c>
      <c r="H55" s="355">
        <v>28755</v>
      </c>
      <c r="I55" s="358"/>
      <c r="J55" s="354">
        <f>K55+L55</f>
        <v>0</v>
      </c>
      <c r="K55" s="357"/>
      <c r="L55" s="355"/>
      <c r="M55" s="355"/>
      <c r="N55" s="355"/>
      <c r="O55" s="358"/>
      <c r="P55" s="372">
        <f t="shared" si="12"/>
        <v>1212016</v>
      </c>
    </row>
    <row r="56" spans="1:17" ht="20.25" hidden="1" customHeight="1" x14ac:dyDescent="0.25">
      <c r="A56" s="519" t="s">
        <v>244</v>
      </c>
      <c r="B56" s="446">
        <v>1142</v>
      </c>
      <c r="C56" s="359" t="s">
        <v>161</v>
      </c>
      <c r="D56" s="546" t="s">
        <v>245</v>
      </c>
      <c r="E56" s="354">
        <f>F56</f>
        <v>0</v>
      </c>
      <c r="F56" s="355"/>
      <c r="G56" s="355"/>
      <c r="H56" s="355"/>
      <c r="I56" s="358"/>
      <c r="J56" s="354"/>
      <c r="K56" s="357"/>
      <c r="L56" s="355"/>
      <c r="M56" s="355"/>
      <c r="N56" s="355"/>
      <c r="O56" s="358"/>
      <c r="P56" s="372">
        <f t="shared" si="12"/>
        <v>0</v>
      </c>
    </row>
    <row r="57" spans="1:17" s="197" customFormat="1" ht="35.25" customHeight="1" x14ac:dyDescent="0.2">
      <c r="A57" s="519" t="s">
        <v>212</v>
      </c>
      <c r="B57" s="520">
        <v>1150</v>
      </c>
      <c r="C57" s="521"/>
      <c r="D57" s="547" t="s">
        <v>413</v>
      </c>
      <c r="E57" s="369">
        <f>F57</f>
        <v>384658</v>
      </c>
      <c r="F57" s="77">
        <f>F58+F59</f>
        <v>384658</v>
      </c>
      <c r="G57" s="77">
        <f>G58+G59</f>
        <v>309831</v>
      </c>
      <c r="H57" s="77">
        <f>H58</f>
        <v>8785</v>
      </c>
      <c r="I57" s="375">
        <f>I58+I59</f>
        <v>0</v>
      </c>
      <c r="J57" s="369"/>
      <c r="K57" s="370"/>
      <c r="L57" s="77"/>
      <c r="M57" s="77"/>
      <c r="N57" s="77"/>
      <c r="O57" s="375"/>
      <c r="P57" s="372">
        <f t="shared" si="12"/>
        <v>384658</v>
      </c>
    </row>
    <row r="58" spans="1:17" s="374" customFormat="1" ht="39" customHeight="1" x14ac:dyDescent="0.25">
      <c r="A58" s="536" t="s">
        <v>213</v>
      </c>
      <c r="B58" s="522">
        <v>1151</v>
      </c>
      <c r="C58" s="523" t="s">
        <v>161</v>
      </c>
      <c r="D58" s="549" t="s">
        <v>215</v>
      </c>
      <c r="E58" s="475">
        <f>F58</f>
        <v>252558</v>
      </c>
      <c r="F58" s="360">
        <f>243773+8785</f>
        <v>252558</v>
      </c>
      <c r="G58" s="360">
        <f>201552</f>
        <v>201552</v>
      </c>
      <c r="H58" s="360">
        <v>8785</v>
      </c>
      <c r="I58" s="363"/>
      <c r="J58" s="475"/>
      <c r="K58" s="362"/>
      <c r="L58" s="360"/>
      <c r="M58" s="360"/>
      <c r="N58" s="360"/>
      <c r="O58" s="363"/>
      <c r="P58" s="477">
        <f t="shared" si="12"/>
        <v>252558</v>
      </c>
    </row>
    <row r="59" spans="1:17" s="374" customFormat="1" ht="47.25" customHeight="1" x14ac:dyDescent="0.25">
      <c r="A59" s="536" t="s">
        <v>214</v>
      </c>
      <c r="B59" s="522">
        <v>1152</v>
      </c>
      <c r="C59" s="523" t="s">
        <v>161</v>
      </c>
      <c r="D59" s="549" t="s">
        <v>216</v>
      </c>
      <c r="E59" s="475">
        <f>F59</f>
        <v>132100</v>
      </c>
      <c r="F59" s="360">
        <v>132100</v>
      </c>
      <c r="G59" s="360">
        <v>108279</v>
      </c>
      <c r="H59" s="360"/>
      <c r="I59" s="363"/>
      <c r="J59" s="475"/>
      <c r="K59" s="362"/>
      <c r="L59" s="360"/>
      <c r="M59" s="360"/>
      <c r="N59" s="360"/>
      <c r="O59" s="363"/>
      <c r="P59" s="477">
        <f t="shared" si="12"/>
        <v>132100</v>
      </c>
    </row>
    <row r="60" spans="1:17" s="374" customFormat="1" ht="83.25" customHeight="1" x14ac:dyDescent="0.25">
      <c r="A60" s="519" t="s">
        <v>497</v>
      </c>
      <c r="B60" s="446">
        <v>1183</v>
      </c>
      <c r="C60" s="359" t="s">
        <v>161</v>
      </c>
      <c r="D60" s="546" t="s">
        <v>498</v>
      </c>
      <c r="E60" s="475"/>
      <c r="F60" s="360"/>
      <c r="G60" s="360"/>
      <c r="H60" s="360"/>
      <c r="I60" s="363"/>
      <c r="J60" s="354">
        <f>K60</f>
        <v>744800</v>
      </c>
      <c r="K60" s="357">
        <v>744800</v>
      </c>
      <c r="L60" s="355"/>
      <c r="M60" s="355"/>
      <c r="N60" s="355"/>
      <c r="O60" s="358">
        <v>744800</v>
      </c>
      <c r="P60" s="372">
        <f>J60+E60</f>
        <v>744800</v>
      </c>
    </row>
    <row r="61" spans="1:17" s="755" customFormat="1" ht="113.25" customHeight="1" x14ac:dyDescent="0.25">
      <c r="A61" s="519" t="s">
        <v>527</v>
      </c>
      <c r="B61" s="520">
        <v>1240</v>
      </c>
      <c r="C61" s="521" t="s">
        <v>161</v>
      </c>
      <c r="D61" s="754" t="s">
        <v>528</v>
      </c>
      <c r="E61" s="476"/>
      <c r="F61" s="454"/>
      <c r="G61" s="454"/>
      <c r="H61" s="454"/>
      <c r="I61" s="455"/>
      <c r="J61" s="478">
        <f>J62+J63</f>
        <v>6080985.0499999998</v>
      </c>
      <c r="K61" s="77">
        <f t="shared" ref="K61:O61" si="13">K62+K63</f>
        <v>6080985.0499999998</v>
      </c>
      <c r="L61" s="77"/>
      <c r="M61" s="77"/>
      <c r="N61" s="77"/>
      <c r="O61" s="370">
        <f t="shared" si="13"/>
        <v>6080985.0499999998</v>
      </c>
      <c r="P61" s="372">
        <f>J61+E61</f>
        <v>6080985.0499999998</v>
      </c>
    </row>
    <row r="62" spans="1:17" ht="147" customHeight="1" x14ac:dyDescent="0.25">
      <c r="A62" s="519" t="s">
        <v>343</v>
      </c>
      <c r="B62" s="446">
        <v>1241</v>
      </c>
      <c r="C62" s="359" t="s">
        <v>161</v>
      </c>
      <c r="D62" s="546" t="s">
        <v>510</v>
      </c>
      <c r="E62" s="354">
        <f>F62</f>
        <v>0</v>
      </c>
      <c r="F62" s="355"/>
      <c r="G62" s="355"/>
      <c r="H62" s="355"/>
      <c r="I62" s="358"/>
      <c r="J62" s="354">
        <f>K62</f>
        <v>2346485.0499999998</v>
      </c>
      <c r="K62" s="357">
        <f>O62</f>
        <v>2346485.0499999998</v>
      </c>
      <c r="L62" s="355"/>
      <c r="M62" s="355"/>
      <c r="N62" s="355"/>
      <c r="O62" s="358">
        <f>додаток_5!I64</f>
        <v>2346485.0499999998</v>
      </c>
      <c r="P62" s="372">
        <f t="shared" si="12"/>
        <v>2346485.0499999998</v>
      </c>
    </row>
    <row r="63" spans="1:17" ht="149.25" customHeight="1" x14ac:dyDescent="0.25">
      <c r="A63" s="519" t="s">
        <v>344</v>
      </c>
      <c r="B63" s="446">
        <v>1242</v>
      </c>
      <c r="C63" s="359" t="s">
        <v>161</v>
      </c>
      <c r="D63" s="753" t="s">
        <v>529</v>
      </c>
      <c r="E63" s="751"/>
      <c r="F63" s="355"/>
      <c r="G63" s="355"/>
      <c r="H63" s="355"/>
      <c r="I63" s="752"/>
      <c r="J63" s="751">
        <f>K63</f>
        <v>3734500</v>
      </c>
      <c r="K63" s="355">
        <f>O63</f>
        <v>3734500</v>
      </c>
      <c r="L63" s="355"/>
      <c r="M63" s="355"/>
      <c r="N63" s="355"/>
      <c r="O63" s="752">
        <v>3734500</v>
      </c>
      <c r="P63" s="372">
        <f t="shared" si="12"/>
        <v>3734500</v>
      </c>
    </row>
    <row r="64" spans="1:17" s="197" customFormat="1" ht="88.5" customHeight="1" x14ac:dyDescent="0.2">
      <c r="A64" s="519" t="s">
        <v>490</v>
      </c>
      <c r="B64" s="520">
        <v>1260</v>
      </c>
      <c r="C64" s="521"/>
      <c r="D64" s="547" t="s">
        <v>493</v>
      </c>
      <c r="E64" s="478">
        <f>E65+E66</f>
        <v>0</v>
      </c>
      <c r="F64" s="77">
        <f t="shared" ref="F64:O64" si="14">F65+F66</f>
        <v>0</v>
      </c>
      <c r="G64" s="77">
        <f t="shared" si="14"/>
        <v>0</v>
      </c>
      <c r="H64" s="77">
        <f t="shared" si="14"/>
        <v>0</v>
      </c>
      <c r="I64" s="370">
        <f t="shared" si="14"/>
        <v>0</v>
      </c>
      <c r="J64" s="478">
        <f t="shared" si="14"/>
        <v>6126062</v>
      </c>
      <c r="K64" s="77">
        <f t="shared" si="14"/>
        <v>6126062</v>
      </c>
      <c r="L64" s="77">
        <f t="shared" si="14"/>
        <v>0</v>
      </c>
      <c r="M64" s="77">
        <f t="shared" si="14"/>
        <v>0</v>
      </c>
      <c r="N64" s="77">
        <f t="shared" si="14"/>
        <v>0</v>
      </c>
      <c r="O64" s="370">
        <f t="shared" si="14"/>
        <v>6126062</v>
      </c>
      <c r="P64" s="372">
        <f t="shared" si="12"/>
        <v>6126062</v>
      </c>
    </row>
    <row r="65" spans="1:17" ht="127.5" customHeight="1" x14ac:dyDescent="0.25">
      <c r="A65" s="519" t="s">
        <v>491</v>
      </c>
      <c r="B65" s="446">
        <v>1261</v>
      </c>
      <c r="C65" s="359" t="s">
        <v>161</v>
      </c>
      <c r="D65" s="691" t="s">
        <v>494</v>
      </c>
      <c r="E65" s="354"/>
      <c r="F65" s="355"/>
      <c r="G65" s="355"/>
      <c r="H65" s="355"/>
      <c r="I65" s="358"/>
      <c r="J65" s="354">
        <f>K65</f>
        <v>6126062</v>
      </c>
      <c r="K65" s="357">
        <v>6126062</v>
      </c>
      <c r="L65" s="355"/>
      <c r="M65" s="355"/>
      <c r="N65" s="355"/>
      <c r="O65" s="358">
        <f>6121062+5000</f>
        <v>6126062</v>
      </c>
      <c r="P65" s="372">
        <f>J65+E65</f>
        <v>6126062</v>
      </c>
    </row>
    <row r="66" spans="1:17" ht="134.25" hidden="1" customHeight="1" x14ac:dyDescent="0.25">
      <c r="A66" s="519" t="s">
        <v>492</v>
      </c>
      <c r="B66" s="446">
        <v>1262</v>
      </c>
      <c r="C66" s="359" t="s">
        <v>161</v>
      </c>
      <c r="D66" s="546" t="s">
        <v>495</v>
      </c>
      <c r="E66" s="354"/>
      <c r="F66" s="355"/>
      <c r="G66" s="355"/>
      <c r="H66" s="355"/>
      <c r="I66" s="358"/>
      <c r="J66" s="354"/>
      <c r="K66" s="357"/>
      <c r="L66" s="355"/>
      <c r="M66" s="355"/>
      <c r="N66" s="355"/>
      <c r="O66" s="358"/>
      <c r="P66" s="372"/>
    </row>
    <row r="67" spans="1:17" s="197" customFormat="1" ht="94.5" customHeight="1" x14ac:dyDescent="0.2">
      <c r="A67" s="519" t="s">
        <v>488</v>
      </c>
      <c r="B67" s="520">
        <v>1290</v>
      </c>
      <c r="C67" s="521"/>
      <c r="D67" s="547" t="s">
        <v>489</v>
      </c>
      <c r="E67" s="369">
        <f>E68+E69</f>
        <v>152658.54999999999</v>
      </c>
      <c r="F67" s="77">
        <v>152658.54999999999</v>
      </c>
      <c r="G67" s="77"/>
      <c r="H67" s="77"/>
      <c r="I67" s="375"/>
      <c r="J67" s="369">
        <f>J68+J69</f>
        <v>2240916.19</v>
      </c>
      <c r="K67" s="370">
        <v>326056.40000000002</v>
      </c>
      <c r="L67" s="77">
        <f>L68+L69</f>
        <v>610634.18999999994</v>
      </c>
      <c r="M67" s="77"/>
      <c r="N67" s="77"/>
      <c r="O67" s="375">
        <f>O68+O69</f>
        <v>1630282</v>
      </c>
      <c r="P67" s="372">
        <f>E67+J67</f>
        <v>2393574.7399999998</v>
      </c>
    </row>
    <row r="68" spans="1:17" ht="95.25" customHeight="1" x14ac:dyDescent="0.25">
      <c r="A68" s="519" t="s">
        <v>324</v>
      </c>
      <c r="B68" s="446">
        <v>1291</v>
      </c>
      <c r="C68" s="359" t="s">
        <v>161</v>
      </c>
      <c r="D68" s="546" t="s">
        <v>326</v>
      </c>
      <c r="E68" s="354">
        <f t="shared" ref="E68:E77" si="15">F68</f>
        <v>152658.54999999999</v>
      </c>
      <c r="F68" s="355">
        <v>152658.54999999999</v>
      </c>
      <c r="G68" s="355"/>
      <c r="H68" s="355"/>
      <c r="I68" s="358"/>
      <c r="J68" s="354">
        <f>K68</f>
        <v>326056.40000000002</v>
      </c>
      <c r="K68" s="357">
        <f>O68</f>
        <v>326056.40000000002</v>
      </c>
      <c r="L68" s="355"/>
      <c r="M68" s="355"/>
      <c r="N68" s="355"/>
      <c r="O68" s="358">
        <v>326056.40000000002</v>
      </c>
      <c r="P68" s="372">
        <f>SUM(J68+E68)</f>
        <v>478714.95</v>
      </c>
    </row>
    <row r="69" spans="1:17" ht="96.75" customHeight="1" x14ac:dyDescent="0.25">
      <c r="A69" s="519" t="s">
        <v>325</v>
      </c>
      <c r="B69" s="446">
        <v>1292</v>
      </c>
      <c r="C69" s="359" t="s">
        <v>161</v>
      </c>
      <c r="D69" s="546" t="s">
        <v>327</v>
      </c>
      <c r="E69" s="354"/>
      <c r="F69" s="355"/>
      <c r="G69" s="355"/>
      <c r="H69" s="355"/>
      <c r="I69" s="358"/>
      <c r="J69" s="354">
        <v>1914859.79</v>
      </c>
      <c r="K69" s="357"/>
      <c r="L69" s="355">
        <v>610634.18999999994</v>
      </c>
      <c r="M69" s="355"/>
      <c r="N69" s="355"/>
      <c r="O69" s="358">
        <v>1304225.6000000001</v>
      </c>
      <c r="P69" s="372">
        <f>J69</f>
        <v>1914859.79</v>
      </c>
    </row>
    <row r="70" spans="1:17" ht="29.25" customHeight="1" x14ac:dyDescent="0.25">
      <c r="A70" s="519" t="s">
        <v>403</v>
      </c>
      <c r="B70" s="446">
        <v>1300</v>
      </c>
      <c r="C70" s="359" t="s">
        <v>161</v>
      </c>
      <c r="D70" s="546" t="s">
        <v>414</v>
      </c>
      <c r="E70" s="354"/>
      <c r="F70" s="355"/>
      <c r="G70" s="355"/>
      <c r="H70" s="355"/>
      <c r="I70" s="358"/>
      <c r="J70" s="354">
        <f>K70</f>
        <v>-5000</v>
      </c>
      <c r="K70" s="357">
        <f>O70</f>
        <v>-5000</v>
      </c>
      <c r="L70" s="355"/>
      <c r="M70" s="355"/>
      <c r="N70" s="355"/>
      <c r="O70" s="358">
        <v>-5000</v>
      </c>
      <c r="P70" s="372">
        <f>E70+J70</f>
        <v>-5000</v>
      </c>
    </row>
    <row r="71" spans="1:17" ht="66.75" hidden="1" customHeight="1" x14ac:dyDescent="0.25">
      <c r="A71" s="519" t="s">
        <v>398</v>
      </c>
      <c r="B71" s="446">
        <v>1403</v>
      </c>
      <c r="C71" s="359" t="s">
        <v>161</v>
      </c>
      <c r="D71" s="546" t="s">
        <v>399</v>
      </c>
      <c r="E71" s="354">
        <f>F71</f>
        <v>0</v>
      </c>
      <c r="F71" s="355"/>
      <c r="G71" s="355"/>
      <c r="H71" s="355"/>
      <c r="I71" s="358"/>
      <c r="J71" s="354">
        <f>K71+L71</f>
        <v>0</v>
      </c>
      <c r="K71" s="357"/>
      <c r="L71" s="355"/>
      <c r="M71" s="355"/>
      <c r="N71" s="355"/>
      <c r="O71" s="358"/>
      <c r="P71" s="372">
        <f>E71+J71</f>
        <v>0</v>
      </c>
    </row>
    <row r="72" spans="1:17" ht="62.25" hidden="1" customHeight="1" x14ac:dyDescent="0.25">
      <c r="A72" s="519" t="s">
        <v>484</v>
      </c>
      <c r="B72" s="446">
        <v>1600</v>
      </c>
      <c r="C72" s="359" t="s">
        <v>161</v>
      </c>
      <c r="D72" s="546" t="s">
        <v>482</v>
      </c>
      <c r="E72" s="354">
        <f>F72</f>
        <v>0</v>
      </c>
      <c r="F72" s="355"/>
      <c r="G72" s="355"/>
      <c r="H72" s="355"/>
      <c r="I72" s="358"/>
      <c r="J72" s="354"/>
      <c r="K72" s="357"/>
      <c r="L72" s="355"/>
      <c r="M72" s="355"/>
      <c r="N72" s="355"/>
      <c r="O72" s="358"/>
      <c r="P72" s="372">
        <f>E72+J72</f>
        <v>0</v>
      </c>
    </row>
    <row r="73" spans="1:17" ht="30.75" customHeight="1" x14ac:dyDescent="0.25">
      <c r="A73" s="519" t="s">
        <v>173</v>
      </c>
      <c r="B73" s="446">
        <v>2010</v>
      </c>
      <c r="C73" s="359" t="s">
        <v>171</v>
      </c>
      <c r="D73" s="542" t="s">
        <v>499</v>
      </c>
      <c r="E73" s="354">
        <f t="shared" si="15"/>
        <v>5000000</v>
      </c>
      <c r="F73" s="355">
        <v>5000000</v>
      </c>
      <c r="G73" s="355"/>
      <c r="H73" s="355"/>
      <c r="I73" s="358"/>
      <c r="J73" s="354">
        <f>K73</f>
        <v>0</v>
      </c>
      <c r="K73" s="357">
        <f>O73</f>
        <v>0</v>
      </c>
      <c r="L73" s="355"/>
      <c r="M73" s="355"/>
      <c r="N73" s="355"/>
      <c r="O73" s="358"/>
      <c r="P73" s="372">
        <f t="shared" si="12"/>
        <v>5000000</v>
      </c>
    </row>
    <row r="74" spans="1:17" ht="20.25" customHeight="1" x14ac:dyDescent="0.25">
      <c r="A74" s="519" t="s">
        <v>176</v>
      </c>
      <c r="B74" s="446">
        <v>2100</v>
      </c>
      <c r="C74" s="359" t="s">
        <v>174</v>
      </c>
      <c r="D74" s="542" t="s">
        <v>502</v>
      </c>
      <c r="E74" s="354">
        <f t="shared" si="15"/>
        <v>15175</v>
      </c>
      <c r="F74" s="355">
        <v>15175</v>
      </c>
      <c r="G74" s="355"/>
      <c r="H74" s="355"/>
      <c r="I74" s="358"/>
      <c r="J74" s="354"/>
      <c r="K74" s="357"/>
      <c r="L74" s="355"/>
      <c r="M74" s="355"/>
      <c r="N74" s="355"/>
      <c r="O74" s="358"/>
      <c r="P74" s="372">
        <f t="shared" si="12"/>
        <v>15175</v>
      </c>
      <c r="Q74" s="347"/>
    </row>
    <row r="75" spans="1:17" ht="50.25" customHeight="1" x14ac:dyDescent="0.25">
      <c r="A75" s="519" t="s">
        <v>179</v>
      </c>
      <c r="B75" s="446">
        <v>2111</v>
      </c>
      <c r="C75" s="359" t="s">
        <v>500</v>
      </c>
      <c r="D75" s="542" t="s">
        <v>178</v>
      </c>
      <c r="E75" s="354">
        <f t="shared" si="15"/>
        <v>771500</v>
      </c>
      <c r="F75" s="355">
        <f>100000+666500+5000</f>
        <v>771500</v>
      </c>
      <c r="G75" s="355"/>
      <c r="H75" s="355"/>
      <c r="I75" s="358"/>
      <c r="J75" s="354">
        <f>K75</f>
        <v>50000</v>
      </c>
      <c r="K75" s="357">
        <f>O75</f>
        <v>50000</v>
      </c>
      <c r="L75" s="355"/>
      <c r="M75" s="355"/>
      <c r="N75" s="355"/>
      <c r="O75" s="358">
        <v>50000</v>
      </c>
      <c r="P75" s="372">
        <f t="shared" si="12"/>
        <v>821500</v>
      </c>
    </row>
    <row r="76" spans="1:17" ht="20.25" hidden="1" customHeight="1" x14ac:dyDescent="0.25">
      <c r="A76" s="519" t="s">
        <v>404</v>
      </c>
      <c r="B76" s="446">
        <v>2170</v>
      </c>
      <c r="C76" s="359" t="s">
        <v>217</v>
      </c>
      <c r="D76" s="542"/>
      <c r="E76" s="354"/>
      <c r="F76" s="355"/>
      <c r="G76" s="355"/>
      <c r="H76" s="355"/>
      <c r="I76" s="358"/>
      <c r="J76" s="354">
        <f>K76</f>
        <v>0</v>
      </c>
      <c r="K76" s="357">
        <f>O76</f>
        <v>0</v>
      </c>
      <c r="L76" s="355"/>
      <c r="M76" s="355"/>
      <c r="N76" s="355"/>
      <c r="O76" s="358"/>
      <c r="P76" s="372">
        <f t="shared" si="12"/>
        <v>0</v>
      </c>
    </row>
    <row r="77" spans="1:17" ht="45" hidden="1" customHeight="1" x14ac:dyDescent="0.25">
      <c r="A77" s="519" t="s">
        <v>329</v>
      </c>
      <c r="B77" s="446">
        <v>3133</v>
      </c>
      <c r="C77" s="359" t="s">
        <v>180</v>
      </c>
      <c r="D77" s="542"/>
      <c r="E77" s="354">
        <f t="shared" si="15"/>
        <v>0</v>
      </c>
      <c r="F77" s="355"/>
      <c r="G77" s="355"/>
      <c r="H77" s="355"/>
      <c r="I77" s="358"/>
      <c r="J77" s="354"/>
      <c r="K77" s="357"/>
      <c r="L77" s="355"/>
      <c r="M77" s="355"/>
      <c r="N77" s="355"/>
      <c r="O77" s="358"/>
      <c r="P77" s="372">
        <f t="shared" si="12"/>
        <v>0</v>
      </c>
    </row>
    <row r="78" spans="1:17" ht="39" hidden="1" customHeight="1" x14ac:dyDescent="0.25">
      <c r="A78" s="472" t="s">
        <v>169</v>
      </c>
      <c r="B78" s="444" t="s">
        <v>170</v>
      </c>
      <c r="C78" s="359" t="s">
        <v>167</v>
      </c>
      <c r="D78" s="550"/>
      <c r="E78" s="354">
        <f>F78</f>
        <v>0</v>
      </c>
      <c r="F78" s="355"/>
      <c r="G78" s="355"/>
      <c r="H78" s="355"/>
      <c r="I78" s="358"/>
      <c r="J78" s="354"/>
      <c r="K78" s="357"/>
      <c r="L78" s="355"/>
      <c r="M78" s="355"/>
      <c r="N78" s="355"/>
      <c r="O78" s="358"/>
      <c r="P78" s="372">
        <f t="shared" si="12"/>
        <v>0</v>
      </c>
      <c r="Q78" s="347"/>
    </row>
    <row r="79" spans="1:17" ht="27" customHeight="1" x14ac:dyDescent="0.25">
      <c r="A79" s="472" t="s">
        <v>165</v>
      </c>
      <c r="B79" s="448" t="s">
        <v>166</v>
      </c>
      <c r="C79" s="524" t="s">
        <v>167</v>
      </c>
      <c r="D79" s="692" t="s">
        <v>496</v>
      </c>
      <c r="E79" s="480">
        <f>F79</f>
        <v>177155</v>
      </c>
      <c r="F79" s="438">
        <f>176000+1155</f>
        <v>177155</v>
      </c>
      <c r="G79" s="438"/>
      <c r="H79" s="438">
        <v>1155</v>
      </c>
      <c r="I79" s="449"/>
      <c r="J79" s="354">
        <f>K79+L79</f>
        <v>0</v>
      </c>
      <c r="K79" s="357"/>
      <c r="L79" s="355"/>
      <c r="M79" s="355"/>
      <c r="N79" s="355"/>
      <c r="O79" s="358"/>
      <c r="P79" s="372">
        <f t="shared" si="12"/>
        <v>177155</v>
      </c>
    </row>
    <row r="80" spans="1:17" ht="38.25" customHeight="1" x14ac:dyDescent="0.25">
      <c r="A80" s="472" t="s">
        <v>162</v>
      </c>
      <c r="B80" s="444" t="s">
        <v>77</v>
      </c>
      <c r="C80" s="353" t="s">
        <v>50</v>
      </c>
      <c r="D80" s="541" t="s">
        <v>501</v>
      </c>
      <c r="E80" s="354">
        <f>F80</f>
        <v>35045</v>
      </c>
      <c r="F80" s="355">
        <f>H80+G80</f>
        <v>35045</v>
      </c>
      <c r="G80" s="355"/>
      <c r="H80" s="355">
        <v>35045</v>
      </c>
      <c r="I80" s="358"/>
      <c r="J80" s="354"/>
      <c r="K80" s="357"/>
      <c r="L80" s="355"/>
      <c r="M80" s="355"/>
      <c r="N80" s="355"/>
      <c r="O80" s="358"/>
      <c r="P80" s="372">
        <f t="shared" si="12"/>
        <v>35045</v>
      </c>
    </row>
    <row r="81" spans="1:18" ht="20.25" hidden="1" customHeight="1" x14ac:dyDescent="0.25">
      <c r="A81" s="472" t="s">
        <v>163</v>
      </c>
      <c r="B81" s="352" t="s">
        <v>104</v>
      </c>
      <c r="C81" s="353" t="s">
        <v>51</v>
      </c>
      <c r="D81" s="541"/>
      <c r="E81" s="354">
        <f t="shared" ref="E81:E86" si="16">F81</f>
        <v>0</v>
      </c>
      <c r="F81" s="355"/>
      <c r="G81" s="355"/>
      <c r="H81" s="355"/>
      <c r="I81" s="358"/>
      <c r="J81" s="354"/>
      <c r="K81" s="357"/>
      <c r="L81" s="355"/>
      <c r="M81" s="355"/>
      <c r="N81" s="355"/>
      <c r="O81" s="358"/>
      <c r="P81" s="372">
        <f t="shared" si="12"/>
        <v>0</v>
      </c>
    </row>
    <row r="82" spans="1:18" s="197" customFormat="1" ht="20.25" hidden="1" customHeight="1" x14ac:dyDescent="0.2">
      <c r="A82" s="472" t="s">
        <v>400</v>
      </c>
      <c r="B82" s="473" t="s">
        <v>401</v>
      </c>
      <c r="C82" s="474"/>
      <c r="D82" s="551"/>
      <c r="E82" s="478">
        <f>E83+E84</f>
        <v>0</v>
      </c>
      <c r="F82" s="77">
        <f>F83+F84</f>
        <v>0</v>
      </c>
      <c r="G82" s="77"/>
      <c r="H82" s="77"/>
      <c r="I82" s="375"/>
      <c r="J82" s="369"/>
      <c r="K82" s="370"/>
      <c r="L82" s="77"/>
      <c r="M82" s="77"/>
      <c r="N82" s="77"/>
      <c r="O82" s="375"/>
      <c r="P82" s="372">
        <f>P83+P84</f>
        <v>0</v>
      </c>
    </row>
    <row r="83" spans="1:18" s="197" customFormat="1" ht="20.25" hidden="1" customHeight="1" x14ac:dyDescent="0.25">
      <c r="A83" s="536" t="s">
        <v>185</v>
      </c>
      <c r="B83" s="525">
        <v>5011</v>
      </c>
      <c r="C83" s="523" t="s">
        <v>52</v>
      </c>
      <c r="D83" s="548" t="s">
        <v>181</v>
      </c>
      <c r="E83" s="475">
        <f t="shared" si="16"/>
        <v>0</v>
      </c>
      <c r="F83" s="360"/>
      <c r="G83" s="454"/>
      <c r="H83" s="454"/>
      <c r="I83" s="455"/>
      <c r="J83" s="476"/>
      <c r="K83" s="453"/>
      <c r="L83" s="454"/>
      <c r="M83" s="454"/>
      <c r="N83" s="454"/>
      <c r="O83" s="455"/>
      <c r="P83" s="477">
        <f t="shared" si="12"/>
        <v>0</v>
      </c>
      <c r="Q83" s="376"/>
    </row>
    <row r="84" spans="1:18" s="197" customFormat="1" ht="20.25" hidden="1" customHeight="1" x14ac:dyDescent="0.25">
      <c r="A84" s="536" t="s">
        <v>186</v>
      </c>
      <c r="B84" s="525">
        <v>5012</v>
      </c>
      <c r="C84" s="523" t="s">
        <v>52</v>
      </c>
      <c r="D84" s="548" t="s">
        <v>182</v>
      </c>
      <c r="E84" s="475">
        <f t="shared" si="16"/>
        <v>0</v>
      </c>
      <c r="F84" s="360"/>
      <c r="G84" s="454"/>
      <c r="H84" s="454"/>
      <c r="I84" s="455"/>
      <c r="J84" s="476"/>
      <c r="K84" s="453"/>
      <c r="L84" s="454"/>
      <c r="M84" s="454"/>
      <c r="N84" s="454"/>
      <c r="O84" s="455"/>
      <c r="P84" s="477">
        <f t="shared" si="12"/>
        <v>0</v>
      </c>
    </row>
    <row r="85" spans="1:18" s="197" customFormat="1" ht="34.5" customHeight="1" thickBot="1" x14ac:dyDescent="0.3">
      <c r="A85" s="519" t="s">
        <v>187</v>
      </c>
      <c r="B85" s="526">
        <v>5031</v>
      </c>
      <c r="C85" s="359" t="s">
        <v>52</v>
      </c>
      <c r="D85" s="542" t="s">
        <v>183</v>
      </c>
      <c r="E85" s="354">
        <f>F85</f>
        <v>3165</v>
      </c>
      <c r="F85" s="355">
        <v>3165</v>
      </c>
      <c r="G85" s="355"/>
      <c r="H85" s="355">
        <v>3165</v>
      </c>
      <c r="I85" s="358"/>
      <c r="J85" s="377">
        <f>K85+L85</f>
        <v>0</v>
      </c>
      <c r="K85" s="378"/>
      <c r="L85" s="379"/>
      <c r="M85" s="379"/>
      <c r="N85" s="379"/>
      <c r="O85" s="380"/>
      <c r="P85" s="372">
        <f>E85+J85</f>
        <v>3165</v>
      </c>
    </row>
    <row r="86" spans="1:18" ht="20.25" hidden="1" customHeight="1" thickBot="1" x14ac:dyDescent="0.3">
      <c r="A86" s="537" t="s">
        <v>188</v>
      </c>
      <c r="B86" s="527">
        <v>5053</v>
      </c>
      <c r="C86" s="524" t="s">
        <v>52</v>
      </c>
      <c r="D86" s="552" t="s">
        <v>402</v>
      </c>
      <c r="E86" s="480">
        <f t="shared" si="16"/>
        <v>0</v>
      </c>
      <c r="F86" s="438"/>
      <c r="G86" s="438"/>
      <c r="H86" s="484"/>
      <c r="I86" s="487"/>
      <c r="J86" s="485"/>
      <c r="K86" s="486"/>
      <c r="L86" s="484"/>
      <c r="M86" s="484"/>
      <c r="N86" s="484"/>
      <c r="O86" s="487"/>
      <c r="P86" s="496">
        <f t="shared" si="12"/>
        <v>0</v>
      </c>
    </row>
    <row r="87" spans="1:18" ht="20.25" hidden="1" customHeight="1" thickBot="1" x14ac:dyDescent="0.3">
      <c r="A87" s="528">
        <v>3700000</v>
      </c>
      <c r="B87" s="529"/>
      <c r="C87" s="530"/>
      <c r="D87" s="553" t="s">
        <v>190</v>
      </c>
      <c r="E87" s="391">
        <f>E88</f>
        <v>0</v>
      </c>
      <c r="F87" s="84">
        <f t="shared" ref="F87:P87" si="17">F88</f>
        <v>0</v>
      </c>
      <c r="G87" s="84">
        <f t="shared" si="17"/>
        <v>0</v>
      </c>
      <c r="H87" s="84">
        <f t="shared" si="17"/>
        <v>0</v>
      </c>
      <c r="I87" s="497">
        <f t="shared" si="17"/>
        <v>0</v>
      </c>
      <c r="J87" s="391">
        <f t="shared" si="17"/>
        <v>0</v>
      </c>
      <c r="K87" s="84">
        <f t="shared" si="17"/>
        <v>0</v>
      </c>
      <c r="L87" s="84">
        <f t="shared" si="17"/>
        <v>0</v>
      </c>
      <c r="M87" s="84">
        <f t="shared" si="17"/>
        <v>0</v>
      </c>
      <c r="N87" s="84">
        <f t="shared" si="17"/>
        <v>0</v>
      </c>
      <c r="O87" s="497">
        <f t="shared" si="17"/>
        <v>0</v>
      </c>
      <c r="P87" s="395">
        <f t="shared" si="17"/>
        <v>0</v>
      </c>
    </row>
    <row r="88" spans="1:18" ht="20.25" hidden="1" customHeight="1" thickBot="1" x14ac:dyDescent="0.3">
      <c r="A88" s="528">
        <v>3710000</v>
      </c>
      <c r="B88" s="529"/>
      <c r="C88" s="530"/>
      <c r="D88" s="553" t="s">
        <v>190</v>
      </c>
      <c r="E88" s="391">
        <f>E89+E90+E91</f>
        <v>0</v>
      </c>
      <c r="F88" s="84">
        <f t="shared" ref="F88:I88" si="18">F89+F90+F91</f>
        <v>0</v>
      </c>
      <c r="G88" s="84">
        <f t="shared" si="18"/>
        <v>0</v>
      </c>
      <c r="H88" s="84">
        <f t="shared" si="18"/>
        <v>0</v>
      </c>
      <c r="I88" s="497">
        <f t="shared" si="18"/>
        <v>0</v>
      </c>
      <c r="J88" s="391">
        <f t="shared" ref="J88" si="19">J89+J90+J91</f>
        <v>0</v>
      </c>
      <c r="K88" s="84">
        <f t="shared" ref="K88" si="20">K89+K90+K91</f>
        <v>0</v>
      </c>
      <c r="L88" s="84">
        <f t="shared" ref="L88" si="21">L89+L90+L91</f>
        <v>0</v>
      </c>
      <c r="M88" s="84">
        <f t="shared" ref="M88" si="22">M89+M90+M91</f>
        <v>0</v>
      </c>
      <c r="N88" s="84">
        <f t="shared" ref="N88" si="23">N89+N90+N91</f>
        <v>0</v>
      </c>
      <c r="O88" s="497">
        <f t="shared" ref="O88" si="24">O89+O90+O91</f>
        <v>0</v>
      </c>
      <c r="P88" s="395">
        <f>P91+P89+P90</f>
        <v>0</v>
      </c>
    </row>
    <row r="89" spans="1:18" ht="45.75" hidden="1" customHeight="1" x14ac:dyDescent="0.25">
      <c r="A89" s="538">
        <v>3710160</v>
      </c>
      <c r="B89" s="531" t="s">
        <v>191</v>
      </c>
      <c r="C89" s="532" t="s">
        <v>46</v>
      </c>
      <c r="D89" s="554" t="s">
        <v>408</v>
      </c>
      <c r="E89" s="488">
        <f>F89</f>
        <v>0</v>
      </c>
      <c r="F89" s="368"/>
      <c r="G89" s="439"/>
      <c r="H89" s="368"/>
      <c r="I89" s="442"/>
      <c r="J89" s="488">
        <f>K89</f>
        <v>0</v>
      </c>
      <c r="K89" s="368">
        <f>O89</f>
        <v>0</v>
      </c>
      <c r="L89" s="368"/>
      <c r="M89" s="368"/>
      <c r="N89" s="368"/>
      <c r="O89" s="442">
        <f>додаток_5!I84</f>
        <v>0</v>
      </c>
      <c r="P89" s="479">
        <f>E89+J89</f>
        <v>0</v>
      </c>
    </row>
    <row r="90" spans="1:18" hidden="1" x14ac:dyDescent="0.25">
      <c r="A90" s="539">
        <v>3718710</v>
      </c>
      <c r="B90" s="527">
        <v>8710</v>
      </c>
      <c r="C90" s="524" t="s">
        <v>55</v>
      </c>
      <c r="D90" s="554" t="s">
        <v>406</v>
      </c>
      <c r="E90" s="480">
        <f>F90</f>
        <v>0</v>
      </c>
      <c r="F90" s="443"/>
      <c r="G90" s="438"/>
      <c r="H90" s="443"/>
      <c r="I90" s="491"/>
      <c r="J90" s="354"/>
      <c r="K90" s="357"/>
      <c r="L90" s="357"/>
      <c r="M90" s="357"/>
      <c r="N90" s="357"/>
      <c r="O90" s="373"/>
      <c r="P90" s="372">
        <f>E90+J90</f>
        <v>0</v>
      </c>
    </row>
    <row r="91" spans="1:18" ht="15.75" hidden="1" thickBot="1" x14ac:dyDescent="0.3">
      <c r="A91" s="539">
        <v>3719110</v>
      </c>
      <c r="B91" s="527">
        <v>9110</v>
      </c>
      <c r="C91" s="524" t="s">
        <v>70</v>
      </c>
      <c r="D91" s="555" t="s">
        <v>407</v>
      </c>
      <c r="E91" s="381">
        <f>F91</f>
        <v>0</v>
      </c>
      <c r="F91" s="382"/>
      <c r="G91" s="382"/>
      <c r="H91" s="382"/>
      <c r="I91" s="383"/>
      <c r="J91" s="384"/>
      <c r="K91" s="385"/>
      <c r="L91" s="386"/>
      <c r="M91" s="386"/>
      <c r="N91" s="386"/>
      <c r="O91" s="387"/>
      <c r="P91" s="567">
        <f>E91+J91</f>
        <v>0</v>
      </c>
    </row>
    <row r="92" spans="1:18" ht="15.75" thickBot="1" x14ac:dyDescent="0.3">
      <c r="A92" s="388"/>
      <c r="B92" s="389"/>
      <c r="C92" s="390"/>
      <c r="D92" s="556" t="s">
        <v>131</v>
      </c>
      <c r="E92" s="391">
        <f t="shared" ref="E92:P92" si="25">E15+E47+E87</f>
        <v>26717443.550000001</v>
      </c>
      <c r="F92" s="392">
        <f t="shared" si="25"/>
        <v>26717443.550000001</v>
      </c>
      <c r="G92" s="84">
        <f t="shared" si="25"/>
        <v>6226961</v>
      </c>
      <c r="H92" s="392">
        <f t="shared" si="25"/>
        <v>3322311</v>
      </c>
      <c r="I92" s="393">
        <f t="shared" si="25"/>
        <v>0</v>
      </c>
      <c r="J92" s="391">
        <f t="shared" si="25"/>
        <v>26752606.989999998</v>
      </c>
      <c r="K92" s="392">
        <f t="shared" si="25"/>
        <v>24122747.199999999</v>
      </c>
      <c r="L92" s="392">
        <f t="shared" si="25"/>
        <v>610634.18999999994</v>
      </c>
      <c r="M92" s="392">
        <f t="shared" si="25"/>
        <v>0</v>
      </c>
      <c r="N92" s="392">
        <f t="shared" si="25"/>
        <v>0</v>
      </c>
      <c r="O92" s="394">
        <f t="shared" si="25"/>
        <v>26141972.800000001</v>
      </c>
      <c r="P92" s="395">
        <f t="shared" si="25"/>
        <v>53470050.539999999</v>
      </c>
      <c r="Q92" s="347"/>
      <c r="R92" s="347"/>
    </row>
    <row r="93" spans="1:18" ht="9.75" customHeight="1" x14ac:dyDescent="0.25">
      <c r="B93" s="396"/>
      <c r="C93" s="396"/>
      <c r="D93" s="396"/>
      <c r="E93" s="397"/>
      <c r="F93" s="397"/>
      <c r="G93" s="397"/>
      <c r="H93" s="397"/>
      <c r="I93" s="397"/>
      <c r="J93" s="397"/>
      <c r="K93" s="397"/>
      <c r="L93" s="397"/>
      <c r="M93" s="397"/>
      <c r="N93" s="397"/>
      <c r="O93" s="397"/>
      <c r="P93" s="397"/>
    </row>
    <row r="94" spans="1:18" s="28" customFormat="1" ht="21" customHeight="1" x14ac:dyDescent="0.3">
      <c r="A94" s="201"/>
      <c r="B94" s="28" t="s">
        <v>525</v>
      </c>
      <c r="D94" s="162"/>
      <c r="H94" s="749"/>
      <c r="I94" s="762" t="s">
        <v>526</v>
      </c>
      <c r="J94" s="762"/>
      <c r="K94" s="762"/>
      <c r="L94" s="749"/>
      <c r="M94" s="749"/>
      <c r="N94" s="749"/>
      <c r="O94" s="749"/>
      <c r="P94" s="749"/>
    </row>
    <row r="95" spans="1:18" ht="12" customHeight="1" x14ac:dyDescent="0.25">
      <c r="B95" s="396"/>
      <c r="C95" s="396"/>
      <c r="D95" s="396"/>
      <c r="E95" s="398"/>
      <c r="F95" s="398"/>
      <c r="G95" s="398"/>
      <c r="H95" s="398"/>
      <c r="I95" s="398"/>
      <c r="J95" s="398"/>
      <c r="K95" s="398"/>
      <c r="L95" s="398"/>
      <c r="M95" s="398"/>
      <c r="N95" s="398"/>
      <c r="O95" s="398"/>
      <c r="P95" s="398"/>
    </row>
    <row r="96" spans="1:18" ht="16.5" hidden="1" customHeight="1" x14ac:dyDescent="0.25">
      <c r="F96" s="400"/>
      <c r="J96" s="399"/>
      <c r="L96" s="399"/>
      <c r="O96" s="397"/>
      <c r="P96" s="400">
        <f>додаток_1!D118-додаток_3!P92</f>
        <v>-42101500.75</v>
      </c>
    </row>
    <row r="97" spans="6:8" x14ac:dyDescent="0.25">
      <c r="F97" s="400"/>
      <c r="H97" s="400"/>
    </row>
  </sheetData>
  <mergeCells count="28">
    <mergeCell ref="J10:O10"/>
    <mergeCell ref="N12:N13"/>
    <mergeCell ref="K11:K13"/>
    <mergeCell ref="L11:L13"/>
    <mergeCell ref="I11:I13"/>
    <mergeCell ref="C10:C13"/>
    <mergeCell ref="E11:E13"/>
    <mergeCell ref="E10:I10"/>
    <mergeCell ref="H12:H13"/>
    <mergeCell ref="D10:D13"/>
    <mergeCell ref="F11:F13"/>
    <mergeCell ref="G12:G13"/>
    <mergeCell ref="I94:K94"/>
    <mergeCell ref="K1:P1"/>
    <mergeCell ref="K2:P2"/>
    <mergeCell ref="K3:P3"/>
    <mergeCell ref="K4:P4"/>
    <mergeCell ref="B5:P5"/>
    <mergeCell ref="B6:P6"/>
    <mergeCell ref="P10:P13"/>
    <mergeCell ref="M11:N11"/>
    <mergeCell ref="M12:M13"/>
    <mergeCell ref="O11:O13"/>
    <mergeCell ref="A7:B7"/>
    <mergeCell ref="A10:A13"/>
    <mergeCell ref="G11:H11"/>
    <mergeCell ref="J11:J13"/>
    <mergeCell ref="B10:B13"/>
  </mergeCells>
  <phoneticPr fontId="0" type="noConversion"/>
  <pageMargins left="0.70866141732283472" right="0.70866141732283472" top="0.74803149606299213" bottom="0.74803149606299213" header="0.31496062992125984" footer="0.31496062992125984"/>
  <pageSetup paperSize="9" scale="45" orientation="landscape" r:id="rId1"/>
  <headerFooter alignWithMargins="0"/>
  <rowBreaks count="2" manualBreakCount="2">
    <brk id="54" max="15" man="1"/>
    <brk id="68"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6"/>
  <sheetViews>
    <sheetView zoomScale="86" zoomScaleNormal="86" workbookViewId="0"/>
  </sheetViews>
  <sheetFormatPr defaultRowHeight="12.75" x14ac:dyDescent="0.2"/>
  <cols>
    <col min="1" max="1" width="15.7109375" style="1" customWidth="1"/>
    <col min="2" max="2" width="13.28515625" style="1" customWidth="1"/>
    <col min="3" max="3" width="71.7109375" style="1" customWidth="1"/>
    <col min="4" max="4" width="24.28515625" style="1" customWidth="1"/>
    <col min="5" max="5" width="19.28515625" style="1" customWidth="1"/>
    <col min="6" max="6" width="17.140625" style="1" hidden="1" customWidth="1"/>
    <col min="7" max="16384" width="9.140625" style="1"/>
  </cols>
  <sheetData>
    <row r="1" spans="1:5" ht="15.75" x14ac:dyDescent="0.25">
      <c r="B1" s="36"/>
      <c r="D1" s="855" t="s">
        <v>333</v>
      </c>
      <c r="E1" s="855"/>
    </row>
    <row r="2" spans="1:5" ht="25.5" customHeight="1" x14ac:dyDescent="0.25">
      <c r="B2" s="171"/>
      <c r="C2" s="344"/>
      <c r="D2" s="856" t="str">
        <f>додаток_1!D2</f>
        <v xml:space="preserve"> до  рішення Здолбунівської міської ради</v>
      </c>
      <c r="E2" s="856"/>
    </row>
    <row r="3" spans="1:5" ht="34.5" customHeight="1" x14ac:dyDescent="0.25">
      <c r="B3" s="203"/>
      <c r="C3" s="344"/>
      <c r="D3" s="856" t="str">
        <f>додаток_1!D3</f>
        <v>"Про зміни до бюджету Здолбунівської міської територіальної громади на 2025 рік"</v>
      </c>
      <c r="E3" s="856"/>
    </row>
    <row r="4" spans="1:5" ht="25.5" customHeight="1" x14ac:dyDescent="0.25">
      <c r="B4" s="171"/>
      <c r="C4" s="343"/>
      <c r="D4" s="855" t="str">
        <f>додаток_1!D4</f>
        <v xml:space="preserve">від 10 березня 2025 року № 2589 </v>
      </c>
      <c r="E4" s="855"/>
    </row>
    <row r="5" spans="1:5" ht="9" customHeight="1" x14ac:dyDescent="0.25">
      <c r="D5" s="163"/>
      <c r="E5" s="163"/>
    </row>
    <row r="6" spans="1:5" ht="18.75" x14ac:dyDescent="0.3">
      <c r="A6" s="857" t="s">
        <v>367</v>
      </c>
      <c r="B6" s="857"/>
      <c r="C6" s="857"/>
      <c r="D6" s="857"/>
      <c r="E6" s="857"/>
    </row>
    <row r="7" spans="1:5" ht="18.75" x14ac:dyDescent="0.3">
      <c r="A7" s="857" t="s">
        <v>364</v>
      </c>
      <c r="B7" s="857"/>
      <c r="C7" s="857"/>
      <c r="D7" s="857"/>
      <c r="E7" s="857"/>
    </row>
    <row r="8" spans="1:5" s="38" customFormat="1" x14ac:dyDescent="0.2">
      <c r="A8" s="792">
        <v>1755900000</v>
      </c>
      <c r="B8" s="792"/>
      <c r="C8" s="174"/>
      <c r="D8" s="172"/>
      <c r="E8" s="41"/>
    </row>
    <row r="9" spans="1:5" s="38" customFormat="1" x14ac:dyDescent="0.2">
      <c r="A9" s="1" t="s">
        <v>127</v>
      </c>
      <c r="B9" s="204"/>
      <c r="C9" s="204"/>
      <c r="D9" s="39"/>
      <c r="E9" s="39"/>
    </row>
    <row r="10" spans="1:5" s="38" customFormat="1" ht="11.25" x14ac:dyDescent="0.2">
      <c r="B10" s="39"/>
      <c r="C10" s="39"/>
      <c r="D10" s="39"/>
      <c r="E10" s="39"/>
    </row>
    <row r="11" spans="1:5" s="38" customFormat="1" ht="18.75" x14ac:dyDescent="0.3">
      <c r="A11" s="29" t="s">
        <v>234</v>
      </c>
      <c r="B11" s="39"/>
      <c r="C11" s="39"/>
      <c r="D11" s="39"/>
      <c r="E11" s="39"/>
    </row>
    <row r="12" spans="1:5" ht="12.75" customHeight="1" thickBot="1" x14ac:dyDescent="0.3">
      <c r="E12" s="205" t="s">
        <v>19</v>
      </c>
    </row>
    <row r="13" spans="1:5" ht="96.75" customHeight="1" thickBot="1" x14ac:dyDescent="0.25">
      <c r="A13" s="206" t="s">
        <v>235</v>
      </c>
      <c r="B13" s="858" t="s">
        <v>236</v>
      </c>
      <c r="C13" s="859"/>
      <c r="D13" s="860"/>
      <c r="E13" s="207" t="s">
        <v>108</v>
      </c>
    </row>
    <row r="14" spans="1:5" ht="13.5" thickBot="1" x14ac:dyDescent="0.25">
      <c r="A14" s="208">
        <v>1</v>
      </c>
      <c r="B14" s="861">
        <v>2</v>
      </c>
      <c r="C14" s="862"/>
      <c r="D14" s="863"/>
      <c r="E14" s="209">
        <v>3</v>
      </c>
    </row>
    <row r="15" spans="1:5" ht="24.75" customHeight="1" x14ac:dyDescent="0.2">
      <c r="A15" s="864" t="s">
        <v>201</v>
      </c>
      <c r="B15" s="865"/>
      <c r="C15" s="865"/>
      <c r="D15" s="865"/>
      <c r="E15" s="866"/>
    </row>
    <row r="16" spans="1:5" ht="15.75" hidden="1" x14ac:dyDescent="0.2">
      <c r="A16" s="210">
        <v>99000000000</v>
      </c>
      <c r="B16" s="868" t="s">
        <v>230</v>
      </c>
      <c r="C16" s="869"/>
      <c r="D16" s="870"/>
      <c r="E16" s="211">
        <f>E17+E18+E20+E19</f>
        <v>0</v>
      </c>
    </row>
    <row r="17" spans="1:5" ht="68.25" hidden="1" customHeight="1" x14ac:dyDescent="0.2">
      <c r="A17" s="212">
        <f>додаток_1!B103</f>
        <v>41033900</v>
      </c>
      <c r="B17" s="842" t="str">
        <f>додаток_1!C103</f>
        <v xml:space="preserve">Освітня субвенція з державного бюджету місцевим бюджетам </v>
      </c>
      <c r="C17" s="843"/>
      <c r="D17" s="844"/>
      <c r="E17" s="213"/>
    </row>
    <row r="18" spans="1:5" ht="42" hidden="1" customHeight="1" x14ac:dyDescent="0.25">
      <c r="A18" s="212">
        <f>додаток_1!B104</f>
        <v>41035400</v>
      </c>
      <c r="B18" s="845" t="str">
        <f>додаток_1!C104</f>
        <v>Субвенція з державного бюджету місцевим бюджетам на надання державної підтримки особам з особливими освітніми потребами</v>
      </c>
      <c r="C18" s="846"/>
      <c r="D18" s="847"/>
      <c r="E18" s="213">
        <f>додаток_1!D104</f>
        <v>0</v>
      </c>
    </row>
    <row r="19" spans="1:5" ht="42" hidden="1" customHeight="1" x14ac:dyDescent="0.2">
      <c r="A19" s="212">
        <f>додаток_1!B105</f>
        <v>41036000</v>
      </c>
      <c r="B19" s="842" t="str">
        <f>додаток_1!C105</f>
        <v>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v>
      </c>
      <c r="C19" s="843"/>
      <c r="D19" s="844"/>
      <c r="E19" s="213">
        <f>додаток_1!D105</f>
        <v>0</v>
      </c>
    </row>
    <row r="20" spans="1:5" ht="21" hidden="1" customHeight="1" x14ac:dyDescent="0.2">
      <c r="A20" s="212">
        <f>додаток_1!B106</f>
        <v>41036300</v>
      </c>
      <c r="B20" s="842" t="str">
        <f>додаток_1!C106</f>
        <v>Субвенція з державного бюджету місцевим бюджетам на здійснення доплат педагогічним працівникам закладів загальної середньої освіти</v>
      </c>
      <c r="C20" s="843"/>
      <c r="D20" s="844"/>
      <c r="E20" s="213">
        <f>додаток_1!E106</f>
        <v>0</v>
      </c>
    </row>
    <row r="21" spans="1:5" ht="32.25" customHeight="1" x14ac:dyDescent="0.2">
      <c r="A21" s="210">
        <v>17100000000</v>
      </c>
      <c r="B21" s="867" t="s">
        <v>204</v>
      </c>
      <c r="C21" s="867"/>
      <c r="D21" s="867"/>
      <c r="E21" s="211">
        <f>SUM(E22:E25)</f>
        <v>144477</v>
      </c>
    </row>
    <row r="22" spans="1:5" ht="30" customHeight="1" x14ac:dyDescent="0.25">
      <c r="A22" s="212">
        <f>додаток_1!B111</f>
        <v>41051000</v>
      </c>
      <c r="B22" s="845" t="str">
        <f>додаток_1!C111</f>
        <v>Субвенція з місцевого бюджету на здійснення переданих видатків у сфері освіти за рахунок коштів освітньої субвенції</v>
      </c>
      <c r="C22" s="846"/>
      <c r="D22" s="847"/>
      <c r="E22" s="213">
        <v>132100</v>
      </c>
    </row>
    <row r="23" spans="1:5" ht="30" customHeight="1" x14ac:dyDescent="0.2">
      <c r="A23" s="212">
        <v>41040400</v>
      </c>
      <c r="B23" s="842" t="s">
        <v>300</v>
      </c>
      <c r="C23" s="843"/>
      <c r="D23" s="844"/>
      <c r="E23" s="213">
        <v>12377</v>
      </c>
    </row>
    <row r="24" spans="1:5" ht="48" hidden="1" customHeight="1" x14ac:dyDescent="0.2">
      <c r="A24" s="212">
        <f>додаток_1!B112</f>
        <v>41051200</v>
      </c>
      <c r="B24" s="842" t="str">
        <f>додаток_1!C112</f>
        <v>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v>
      </c>
      <c r="C24" s="843"/>
      <c r="D24" s="844"/>
      <c r="E24" s="213">
        <f>додаток_1!D112</f>
        <v>0</v>
      </c>
    </row>
    <row r="25" spans="1:5" ht="38.25" hidden="1" customHeight="1" x14ac:dyDescent="0.2">
      <c r="A25" s="212">
        <f>додаток_1!B116</f>
        <v>41051400</v>
      </c>
      <c r="B25" s="842" t="str">
        <f>додаток_1!C116</f>
        <v>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v>
      </c>
      <c r="C25" s="843"/>
      <c r="D25" s="844"/>
      <c r="E25" s="213">
        <f>додаток_1!D116</f>
        <v>0</v>
      </c>
    </row>
    <row r="26" spans="1:5" s="125" customFormat="1" ht="15.75" x14ac:dyDescent="0.25">
      <c r="A26" s="214">
        <v>17558000000</v>
      </c>
      <c r="B26" s="839" t="s">
        <v>202</v>
      </c>
      <c r="C26" s="840"/>
      <c r="D26" s="841"/>
      <c r="E26" s="215">
        <f>SUM(E27:E35)</f>
        <v>74713</v>
      </c>
    </row>
    <row r="27" spans="1:5" ht="30" hidden="1" customHeight="1" x14ac:dyDescent="0.25">
      <c r="A27" s="212">
        <v>41053900</v>
      </c>
      <c r="B27" s="845" t="s">
        <v>263</v>
      </c>
      <c r="C27" s="846"/>
      <c r="D27" s="847"/>
      <c r="E27" s="179"/>
    </row>
    <row r="28" spans="1:5" ht="32.25" hidden="1" customHeight="1" x14ac:dyDescent="0.25">
      <c r="A28" s="212">
        <v>41053900</v>
      </c>
      <c r="B28" s="845" t="s">
        <v>262</v>
      </c>
      <c r="C28" s="846"/>
      <c r="D28" s="847"/>
      <c r="E28" s="216"/>
    </row>
    <row r="29" spans="1:5" ht="38.25" hidden="1" customHeight="1" x14ac:dyDescent="0.25">
      <c r="A29" s="212">
        <v>41053900</v>
      </c>
      <c r="B29" s="845" t="s">
        <v>430</v>
      </c>
      <c r="C29" s="846"/>
      <c r="D29" s="847"/>
      <c r="E29" s="434"/>
    </row>
    <row r="30" spans="1:5" ht="32.25" customHeight="1" x14ac:dyDescent="0.25">
      <c r="A30" s="212">
        <f>додаток_1!B111</f>
        <v>41051000</v>
      </c>
      <c r="B30" s="845" t="str">
        <f>додаток_1!C111</f>
        <v>Субвенція з місцевого бюджету на здійснення переданих видатків у сфері освіти за рахунок коштів освітньої субвенції</v>
      </c>
      <c r="C30" s="846"/>
      <c r="D30" s="847"/>
      <c r="E30" s="452">
        <v>74713</v>
      </c>
    </row>
    <row r="31" spans="1:5" ht="26.25" hidden="1" customHeight="1" x14ac:dyDescent="0.2">
      <c r="A31" s="212">
        <v>41053900</v>
      </c>
      <c r="B31" s="842" t="s">
        <v>352</v>
      </c>
      <c r="C31" s="843"/>
      <c r="D31" s="844"/>
      <c r="E31" s="452"/>
    </row>
    <row r="32" spans="1:5" ht="47.25" hidden="1" customHeight="1" x14ac:dyDescent="0.25">
      <c r="A32" s="212">
        <v>41053900</v>
      </c>
      <c r="B32" s="845" t="s">
        <v>261</v>
      </c>
      <c r="C32" s="846"/>
      <c r="D32" s="847"/>
      <c r="E32" s="452"/>
    </row>
    <row r="33" spans="1:5" ht="48" hidden="1" customHeight="1" x14ac:dyDescent="0.25">
      <c r="A33" s="212">
        <v>41053900</v>
      </c>
      <c r="B33" s="848" t="s">
        <v>308</v>
      </c>
      <c r="C33" s="849"/>
      <c r="D33" s="850"/>
      <c r="E33" s="434"/>
    </row>
    <row r="34" spans="1:5" ht="32.25" hidden="1" customHeight="1" x14ac:dyDescent="0.25">
      <c r="A34" s="212">
        <v>41053900</v>
      </c>
      <c r="B34" s="845" t="s">
        <v>307</v>
      </c>
      <c r="C34" s="846"/>
      <c r="D34" s="847"/>
      <c r="E34" s="216"/>
    </row>
    <row r="35" spans="1:5" ht="37.5" hidden="1" customHeight="1" x14ac:dyDescent="0.25">
      <c r="A35" s="212">
        <v>41053900</v>
      </c>
      <c r="B35" s="845" t="s">
        <v>264</v>
      </c>
      <c r="C35" s="846"/>
      <c r="D35" s="847"/>
      <c r="E35" s="216"/>
    </row>
    <row r="36" spans="1:5" s="125" customFormat="1" ht="15.75" x14ac:dyDescent="0.25">
      <c r="A36" s="217">
        <v>17563000000</v>
      </c>
      <c r="B36" s="852" t="s">
        <v>203</v>
      </c>
      <c r="C36" s="853"/>
      <c r="D36" s="854"/>
      <c r="E36" s="218">
        <f>E37+E38+E39</f>
        <v>500000</v>
      </c>
    </row>
    <row r="37" spans="1:5" s="125" customFormat="1" ht="39.75" customHeight="1" x14ac:dyDescent="0.25">
      <c r="A37" s="212">
        <v>41053900</v>
      </c>
      <c r="B37" s="845" t="s">
        <v>430</v>
      </c>
      <c r="C37" s="846"/>
      <c r="D37" s="847"/>
      <c r="E37" s="452">
        <v>500000</v>
      </c>
    </row>
    <row r="38" spans="1:5" ht="30" hidden="1" customHeight="1" x14ac:dyDescent="0.25">
      <c r="A38" s="212">
        <v>41053900</v>
      </c>
      <c r="B38" s="842" t="s">
        <v>263</v>
      </c>
      <c r="C38" s="843"/>
      <c r="D38" s="844"/>
      <c r="E38" s="181"/>
    </row>
    <row r="39" spans="1:5" ht="48" hidden="1" customHeight="1" x14ac:dyDescent="0.25">
      <c r="A39" s="212">
        <v>41053900</v>
      </c>
      <c r="B39" s="845" t="s">
        <v>431</v>
      </c>
      <c r="C39" s="846"/>
      <c r="D39" s="847"/>
      <c r="E39" s="179"/>
    </row>
    <row r="40" spans="1:5" ht="15.75" hidden="1" x14ac:dyDescent="0.25">
      <c r="A40" s="217">
        <v>17314200000</v>
      </c>
      <c r="B40" s="851" t="s">
        <v>233</v>
      </c>
      <c r="C40" s="851"/>
      <c r="D40" s="851"/>
      <c r="E40" s="219"/>
    </row>
    <row r="41" spans="1:5" ht="15.75" x14ac:dyDescent="0.2">
      <c r="A41" s="889" t="s">
        <v>232</v>
      </c>
      <c r="B41" s="890"/>
      <c r="C41" s="890"/>
      <c r="D41" s="890"/>
      <c r="E41" s="891"/>
    </row>
    <row r="42" spans="1:5" s="686" customFormat="1" ht="15.75" x14ac:dyDescent="0.2">
      <c r="A42" s="210">
        <v>99000000000</v>
      </c>
      <c r="B42" s="868" t="s">
        <v>230</v>
      </c>
      <c r="C42" s="869"/>
      <c r="D42" s="870"/>
      <c r="E42" s="221">
        <f>E43</f>
        <v>3734500</v>
      </c>
    </row>
    <row r="43" spans="1:5" s="686" customFormat="1" ht="30.75" customHeight="1" x14ac:dyDescent="0.2">
      <c r="A43" s="212">
        <f>додаток_1!B103</f>
        <v>41033900</v>
      </c>
      <c r="B43" s="842" t="str">
        <f>додаток_1!C103</f>
        <v xml:space="preserve">Освітня субвенція з державного бюджету місцевим бюджетам </v>
      </c>
      <c r="C43" s="843"/>
      <c r="D43" s="844"/>
      <c r="E43" s="222">
        <v>3734500</v>
      </c>
    </row>
    <row r="44" spans="1:5" ht="15.75" x14ac:dyDescent="0.25">
      <c r="A44" s="217">
        <v>17100000000</v>
      </c>
      <c r="B44" s="851" t="s">
        <v>204</v>
      </c>
      <c r="C44" s="851"/>
      <c r="D44" s="851"/>
      <c r="E44" s="221">
        <f>E45+E46</f>
        <v>1914859.79</v>
      </c>
    </row>
    <row r="45" spans="1:5" ht="48.75" customHeight="1" x14ac:dyDescent="0.2">
      <c r="A45" s="220">
        <v>41051100</v>
      </c>
      <c r="B45" s="842" t="s">
        <v>353</v>
      </c>
      <c r="C45" s="843"/>
      <c r="D45" s="844"/>
      <c r="E45" s="222">
        <f>додаток_1!D115</f>
        <v>1914859.79</v>
      </c>
    </row>
    <row r="46" spans="1:5" ht="45.75" hidden="1" customHeight="1" x14ac:dyDescent="0.2">
      <c r="A46" s="220">
        <v>41053900</v>
      </c>
      <c r="B46" s="842" t="s">
        <v>275</v>
      </c>
      <c r="C46" s="843"/>
      <c r="D46" s="844"/>
      <c r="E46" s="222"/>
    </row>
    <row r="47" spans="1:5" ht="15.75" x14ac:dyDescent="0.25">
      <c r="A47" s="217" t="s">
        <v>120</v>
      </c>
      <c r="B47" s="852" t="s">
        <v>237</v>
      </c>
      <c r="C47" s="853"/>
      <c r="D47" s="854"/>
      <c r="E47" s="218">
        <f>E48+E49+E42</f>
        <v>10103049.789999999</v>
      </c>
    </row>
    <row r="48" spans="1:5" ht="15.75" x14ac:dyDescent="0.25">
      <c r="A48" s="223" t="s">
        <v>120</v>
      </c>
      <c r="B48" s="845" t="s">
        <v>205</v>
      </c>
      <c r="C48" s="846"/>
      <c r="D48" s="847"/>
      <c r="E48" s="224">
        <f>E16+E21+E26+E36</f>
        <v>719190</v>
      </c>
    </row>
    <row r="49" spans="1:6" s="125" customFormat="1" ht="16.5" thickBot="1" x14ac:dyDescent="0.3">
      <c r="A49" s="225" t="s">
        <v>120</v>
      </c>
      <c r="B49" s="883" t="s">
        <v>238</v>
      </c>
      <c r="C49" s="884"/>
      <c r="D49" s="885"/>
      <c r="E49" s="226">
        <f>E44+E42</f>
        <v>5649359.79</v>
      </c>
      <c r="F49" s="200">
        <f>E47-додаток_1!D99</f>
        <v>3734499.9999999991</v>
      </c>
    </row>
    <row r="51" spans="1:6" ht="18.75" x14ac:dyDescent="0.3">
      <c r="A51" s="29" t="s">
        <v>239</v>
      </c>
      <c r="B51" s="39"/>
      <c r="C51" s="39"/>
      <c r="D51" s="39"/>
      <c r="E51" s="39"/>
    </row>
    <row r="52" spans="1:6" ht="16.5" thickBot="1" x14ac:dyDescent="0.3">
      <c r="E52" s="205" t="s">
        <v>19</v>
      </c>
    </row>
    <row r="53" spans="1:6" ht="155.25" customHeight="1" thickBot="1" x14ac:dyDescent="0.25">
      <c r="A53" s="227" t="s">
        <v>240</v>
      </c>
      <c r="B53" s="228" t="s">
        <v>247</v>
      </c>
      <c r="C53" s="858" t="s">
        <v>241</v>
      </c>
      <c r="D53" s="860"/>
      <c r="E53" s="229" t="s">
        <v>108</v>
      </c>
    </row>
    <row r="54" spans="1:6" ht="13.5" thickBot="1" x14ac:dyDescent="0.25">
      <c r="A54" s="208">
        <v>1</v>
      </c>
      <c r="B54" s="48">
        <v>2</v>
      </c>
      <c r="C54" s="861">
        <v>3</v>
      </c>
      <c r="D54" s="863"/>
      <c r="E54" s="209">
        <v>4</v>
      </c>
    </row>
    <row r="55" spans="1:6" ht="15.75" x14ac:dyDescent="0.2">
      <c r="A55" s="886" t="s">
        <v>242</v>
      </c>
      <c r="B55" s="887"/>
      <c r="C55" s="887"/>
      <c r="D55" s="887"/>
      <c r="E55" s="888"/>
    </row>
    <row r="56" spans="1:6" ht="15" customHeight="1" x14ac:dyDescent="0.2">
      <c r="A56" s="230" t="s">
        <v>224</v>
      </c>
      <c r="B56" s="231">
        <v>9770</v>
      </c>
      <c r="C56" s="872" t="s">
        <v>246</v>
      </c>
      <c r="D56" s="873"/>
      <c r="E56" s="244">
        <f>E57+E62</f>
        <v>204000</v>
      </c>
      <c r="F56" s="52"/>
    </row>
    <row r="57" spans="1:6" ht="15.75" customHeight="1" x14ac:dyDescent="0.25">
      <c r="A57" s="232">
        <v>17100000000</v>
      </c>
      <c r="B57" s="231"/>
      <c r="C57" s="835" t="s">
        <v>204</v>
      </c>
      <c r="D57" s="836"/>
      <c r="E57" s="244">
        <f>E58+E59+E61+E60</f>
        <v>204000</v>
      </c>
    </row>
    <row r="58" spans="1:6" ht="80.25" customHeight="1" x14ac:dyDescent="0.2">
      <c r="A58" s="233"/>
      <c r="B58" s="231"/>
      <c r="C58" s="833" t="s">
        <v>486</v>
      </c>
      <c r="D58" s="834"/>
      <c r="E58" s="320">
        <v>24000</v>
      </c>
    </row>
    <row r="59" spans="1:6" ht="69.75" customHeight="1" x14ac:dyDescent="0.2">
      <c r="A59" s="233"/>
      <c r="B59" s="231"/>
      <c r="C59" s="842" t="s">
        <v>331</v>
      </c>
      <c r="D59" s="844"/>
      <c r="E59" s="320">
        <v>30000</v>
      </c>
    </row>
    <row r="60" spans="1:6" s="686" customFormat="1" ht="34.5" customHeight="1" x14ac:dyDescent="0.2">
      <c r="A60" s="688"/>
      <c r="B60" s="687"/>
      <c r="C60" s="842" t="s">
        <v>515</v>
      </c>
      <c r="D60" s="844"/>
      <c r="E60" s="690">
        <v>100000</v>
      </c>
    </row>
    <row r="61" spans="1:6" s="686" customFormat="1" ht="34.5" customHeight="1" x14ac:dyDescent="0.2">
      <c r="A61" s="688"/>
      <c r="B61" s="687"/>
      <c r="C61" s="842" t="s">
        <v>516</v>
      </c>
      <c r="D61" s="844"/>
      <c r="E61" s="690">
        <v>50000</v>
      </c>
    </row>
    <row r="62" spans="1:6" ht="15" hidden="1" customHeight="1" x14ac:dyDescent="0.25">
      <c r="A62" s="232">
        <v>17314200000</v>
      </c>
      <c r="B62" s="236"/>
      <c r="C62" s="835" t="s">
        <v>233</v>
      </c>
      <c r="D62" s="836"/>
      <c r="E62" s="244">
        <f>E63+E64</f>
        <v>0</v>
      </c>
    </row>
    <row r="63" spans="1:6" ht="47.25" hidden="1" customHeight="1" x14ac:dyDescent="0.25">
      <c r="A63" s="237"/>
      <c r="B63" s="238"/>
      <c r="C63" s="837" t="s">
        <v>332</v>
      </c>
      <c r="D63" s="838"/>
      <c r="E63" s="245"/>
    </row>
    <row r="64" spans="1:6" ht="63.75" hidden="1" customHeight="1" x14ac:dyDescent="0.25">
      <c r="A64" s="237"/>
      <c r="B64" s="238"/>
      <c r="C64" s="837" t="s">
        <v>306</v>
      </c>
      <c r="D64" s="838"/>
      <c r="E64" s="234"/>
    </row>
    <row r="65" spans="1:5" s="125" customFormat="1" ht="37.5" customHeight="1" x14ac:dyDescent="0.25">
      <c r="A65" s="230" t="s">
        <v>226</v>
      </c>
      <c r="B65" s="239">
        <v>9800</v>
      </c>
      <c r="C65" s="835" t="str">
        <f>додаток_3!D46</f>
        <v>Субвенція з місцевого бюджету державному бюджету на виконання програм соціально-економічного розвитку регіонів</v>
      </c>
      <c r="D65" s="836"/>
      <c r="E65" s="316">
        <f>E75+E72+E74+E73+E66+E67+E68+E69+E70+E71</f>
        <v>1250000</v>
      </c>
    </row>
    <row r="66" spans="1:5" s="125" customFormat="1" ht="33.75" customHeight="1" x14ac:dyDescent="0.25">
      <c r="A66" s="230" t="s">
        <v>259</v>
      </c>
      <c r="B66" s="447"/>
      <c r="C66" s="845" t="s">
        <v>532</v>
      </c>
      <c r="D66" s="847"/>
      <c r="E66" s="319">
        <v>100000</v>
      </c>
    </row>
    <row r="67" spans="1:5" s="125" customFormat="1" ht="33.75" customHeight="1" x14ac:dyDescent="0.25">
      <c r="A67" s="230" t="s">
        <v>259</v>
      </c>
      <c r="B67" s="685"/>
      <c r="C67" s="845" t="s">
        <v>533</v>
      </c>
      <c r="D67" s="847"/>
      <c r="E67" s="319">
        <v>100000</v>
      </c>
    </row>
    <row r="68" spans="1:5" s="125" customFormat="1" ht="33.75" customHeight="1" x14ac:dyDescent="0.25">
      <c r="A68" s="230" t="s">
        <v>259</v>
      </c>
      <c r="B68" s="685"/>
      <c r="C68" s="845" t="s">
        <v>534</v>
      </c>
      <c r="D68" s="847"/>
      <c r="E68" s="319">
        <v>100000</v>
      </c>
    </row>
    <row r="69" spans="1:5" s="125" customFormat="1" ht="60.75" customHeight="1" x14ac:dyDescent="0.25">
      <c r="A69" s="230" t="s">
        <v>259</v>
      </c>
      <c r="B69" s="685"/>
      <c r="C69" s="845" t="s">
        <v>535</v>
      </c>
      <c r="D69" s="847"/>
      <c r="E69" s="319">
        <v>100000</v>
      </c>
    </row>
    <row r="70" spans="1:5" s="125" customFormat="1" ht="33.75" customHeight="1" x14ac:dyDescent="0.25">
      <c r="A70" s="230" t="s">
        <v>259</v>
      </c>
      <c r="B70" s="685"/>
      <c r="C70" s="845" t="s">
        <v>536</v>
      </c>
      <c r="D70" s="847"/>
      <c r="E70" s="319">
        <v>100000</v>
      </c>
    </row>
    <row r="71" spans="1:5" s="125" customFormat="1" ht="46.5" customHeight="1" x14ac:dyDescent="0.25">
      <c r="A71" s="230" t="s">
        <v>259</v>
      </c>
      <c r="B71" s="685"/>
      <c r="C71" s="845" t="s">
        <v>537</v>
      </c>
      <c r="D71" s="847"/>
      <c r="E71" s="319">
        <v>100000</v>
      </c>
    </row>
    <row r="72" spans="1:5" s="125" customFormat="1" ht="82.5" customHeight="1" x14ac:dyDescent="0.2">
      <c r="A72" s="230" t="s">
        <v>259</v>
      </c>
      <c r="B72" s="240"/>
      <c r="C72" s="833" t="s">
        <v>519</v>
      </c>
      <c r="D72" s="834"/>
      <c r="E72" s="319">
        <v>200000</v>
      </c>
    </row>
    <row r="73" spans="1:5" s="125" customFormat="1" ht="36.75" customHeight="1" x14ac:dyDescent="0.25">
      <c r="A73" s="230" t="s">
        <v>259</v>
      </c>
      <c r="B73" s="240"/>
      <c r="C73" s="845" t="s">
        <v>503</v>
      </c>
      <c r="D73" s="847"/>
      <c r="E73" s="319">
        <v>450000</v>
      </c>
    </row>
    <row r="74" spans="1:5" s="125" customFormat="1" ht="37.5" hidden="1" customHeight="1" x14ac:dyDescent="0.25">
      <c r="A74" s="230" t="s">
        <v>259</v>
      </c>
      <c r="B74" s="241"/>
      <c r="C74" s="845" t="s">
        <v>317</v>
      </c>
      <c r="D74" s="847"/>
      <c r="E74" s="315"/>
    </row>
    <row r="75" spans="1:5" ht="24.75" hidden="1" customHeight="1" x14ac:dyDescent="0.25">
      <c r="A75" s="230" t="s">
        <v>259</v>
      </c>
      <c r="B75" s="242"/>
      <c r="C75" s="837" t="s">
        <v>338</v>
      </c>
      <c r="D75" s="838"/>
      <c r="E75" s="315"/>
    </row>
    <row r="76" spans="1:5" ht="15.75" x14ac:dyDescent="0.2">
      <c r="A76" s="880" t="s">
        <v>243</v>
      </c>
      <c r="B76" s="881"/>
      <c r="C76" s="881"/>
      <c r="D76" s="881"/>
      <c r="E76" s="882"/>
    </row>
    <row r="77" spans="1:5" ht="27.75" customHeight="1" x14ac:dyDescent="0.2">
      <c r="A77" s="230" t="s">
        <v>224</v>
      </c>
      <c r="B77" s="687">
        <v>9770</v>
      </c>
      <c r="C77" s="872" t="s">
        <v>246</v>
      </c>
      <c r="D77" s="873"/>
      <c r="E77" s="689">
        <f>E78</f>
        <v>4913549.75</v>
      </c>
    </row>
    <row r="78" spans="1:5" ht="15.75" x14ac:dyDescent="0.25">
      <c r="A78" s="232">
        <v>17100000000</v>
      </c>
      <c r="B78" s="231"/>
      <c r="C78" s="835" t="s">
        <v>204</v>
      </c>
      <c r="D78" s="836"/>
      <c r="E78" s="689">
        <f>E79+E83</f>
        <v>4913549.75</v>
      </c>
    </row>
    <row r="79" spans="1:5" ht="33" customHeight="1" x14ac:dyDescent="0.25">
      <c r="A79" s="232"/>
      <c r="B79" s="231"/>
      <c r="C79" s="833" t="s">
        <v>487</v>
      </c>
      <c r="D79" s="834"/>
      <c r="E79" s="690">
        <v>400000</v>
      </c>
    </row>
    <row r="80" spans="1:5" ht="30" hidden="1" customHeight="1" x14ac:dyDescent="0.2">
      <c r="A80" s="230" t="s">
        <v>126</v>
      </c>
      <c r="B80" s="231">
        <v>9740</v>
      </c>
      <c r="C80" s="877" t="s">
        <v>106</v>
      </c>
      <c r="D80" s="878"/>
      <c r="E80" s="244">
        <f>E81</f>
        <v>0</v>
      </c>
    </row>
    <row r="81" spans="1:5" ht="24" hidden="1" customHeight="1" x14ac:dyDescent="0.25">
      <c r="A81" s="232">
        <v>17100000000</v>
      </c>
      <c r="B81" s="231"/>
      <c r="C81" s="835" t="s">
        <v>204</v>
      </c>
      <c r="D81" s="836"/>
      <c r="E81" s="244">
        <f>E82</f>
        <v>0</v>
      </c>
    </row>
    <row r="82" spans="1:5" ht="66" hidden="1" customHeight="1" x14ac:dyDescent="0.25">
      <c r="A82" s="232"/>
      <c r="B82" s="231"/>
      <c r="C82" s="833" t="s">
        <v>287</v>
      </c>
      <c r="D82" s="834"/>
      <c r="E82" s="245"/>
    </row>
    <row r="83" spans="1:5" ht="67.5" customHeight="1" x14ac:dyDescent="0.2">
      <c r="A83" s="697"/>
      <c r="B83" s="698"/>
      <c r="C83" s="833" t="s">
        <v>522</v>
      </c>
      <c r="D83" s="834"/>
      <c r="E83" s="320">
        <v>4513549.75</v>
      </c>
    </row>
    <row r="84" spans="1:5" ht="31.5" hidden="1" customHeight="1" x14ac:dyDescent="0.25">
      <c r="A84" s="243"/>
      <c r="B84" s="238"/>
      <c r="C84" s="837"/>
      <c r="D84" s="838"/>
      <c r="E84" s="235"/>
    </row>
    <row r="85" spans="1:5" ht="62.25" hidden="1" customHeight="1" x14ac:dyDescent="0.25">
      <c r="A85" s="243"/>
      <c r="B85" s="238"/>
      <c r="C85" s="837"/>
      <c r="D85" s="838"/>
      <c r="E85" s="235"/>
    </row>
    <row r="86" spans="1:5" s="125" customFormat="1" ht="15.75" hidden="1" x14ac:dyDescent="0.25">
      <c r="A86" s="233">
        <v>17314200000</v>
      </c>
      <c r="B86" s="231"/>
      <c r="C86" s="835" t="s">
        <v>233</v>
      </c>
      <c r="D86" s="836"/>
      <c r="E86" s="246"/>
    </row>
    <row r="87" spans="1:5" ht="15.75" hidden="1" x14ac:dyDescent="0.25">
      <c r="A87" s="243"/>
      <c r="B87" s="238"/>
      <c r="C87" s="837"/>
      <c r="D87" s="838"/>
      <c r="E87" s="235"/>
    </row>
    <row r="88" spans="1:5" ht="39.75" customHeight="1" x14ac:dyDescent="0.25">
      <c r="A88" s="230" t="s">
        <v>226</v>
      </c>
      <c r="B88" s="239">
        <v>9800</v>
      </c>
      <c r="C88" s="835" t="str">
        <f>C65</f>
        <v>Субвенція з місцевого бюджету державному бюджету на виконання програм соціально-економічного розвитку регіонів</v>
      </c>
      <c r="D88" s="836"/>
      <c r="E88" s="318">
        <f>SUM(E90:E96)</f>
        <v>500000</v>
      </c>
    </row>
    <row r="89" spans="1:5" ht="36.75" hidden="1" customHeight="1" x14ac:dyDescent="0.25">
      <c r="A89" s="230" t="s">
        <v>259</v>
      </c>
      <c r="B89" s="240"/>
      <c r="C89" s="837" t="s">
        <v>334</v>
      </c>
      <c r="D89" s="838"/>
      <c r="E89" s="315"/>
    </row>
    <row r="90" spans="1:5" ht="49.5" hidden="1" customHeight="1" x14ac:dyDescent="0.25">
      <c r="A90" s="230" t="s">
        <v>259</v>
      </c>
      <c r="B90" s="240"/>
      <c r="C90" s="833" t="s">
        <v>315</v>
      </c>
      <c r="D90" s="834"/>
      <c r="E90" s="315"/>
    </row>
    <row r="91" spans="1:5" ht="39" hidden="1" customHeight="1" x14ac:dyDescent="0.25">
      <c r="A91" s="230" t="s">
        <v>259</v>
      </c>
      <c r="B91" s="247"/>
      <c r="C91" s="845" t="s">
        <v>316</v>
      </c>
      <c r="D91" s="847"/>
      <c r="E91" s="315"/>
    </row>
    <row r="92" spans="1:5" ht="32.25" customHeight="1" x14ac:dyDescent="0.25">
      <c r="A92" s="230" t="s">
        <v>259</v>
      </c>
      <c r="B92" s="247"/>
      <c r="C92" s="845" t="s">
        <v>538</v>
      </c>
      <c r="D92" s="847"/>
      <c r="E92" s="224">
        <v>200000</v>
      </c>
    </row>
    <row r="93" spans="1:5" s="686" customFormat="1" ht="25.5" customHeight="1" x14ac:dyDescent="0.25">
      <c r="A93" s="230" t="s">
        <v>504</v>
      </c>
      <c r="B93" s="684"/>
      <c r="C93" s="845" t="s">
        <v>539</v>
      </c>
      <c r="D93" s="847"/>
      <c r="E93" s="224">
        <v>100000</v>
      </c>
    </row>
    <row r="94" spans="1:5" ht="35.25" hidden="1" customHeight="1" x14ac:dyDescent="0.25">
      <c r="A94" s="230" t="s">
        <v>259</v>
      </c>
      <c r="B94" s="247"/>
      <c r="C94" s="845"/>
      <c r="D94" s="847"/>
      <c r="E94" s="315"/>
    </row>
    <row r="95" spans="1:5" ht="33.75" customHeight="1" x14ac:dyDescent="0.25">
      <c r="A95" s="230" t="s">
        <v>259</v>
      </c>
      <c r="B95" s="247"/>
      <c r="C95" s="845" t="s">
        <v>540</v>
      </c>
      <c r="D95" s="847"/>
      <c r="E95" s="315">
        <v>100000</v>
      </c>
    </row>
    <row r="96" spans="1:5" s="686" customFormat="1" ht="33.75" customHeight="1" x14ac:dyDescent="0.25">
      <c r="A96" s="230" t="s">
        <v>259</v>
      </c>
      <c r="B96" s="684"/>
      <c r="C96" s="845" t="s">
        <v>541</v>
      </c>
      <c r="D96" s="847"/>
      <c r="E96" s="315">
        <v>100000</v>
      </c>
    </row>
    <row r="97" spans="1:7" ht="15.75" x14ac:dyDescent="0.25">
      <c r="A97" s="232" t="s">
        <v>120</v>
      </c>
      <c r="B97" s="835" t="s">
        <v>237</v>
      </c>
      <c r="C97" s="879"/>
      <c r="D97" s="836"/>
      <c r="E97" s="318">
        <f>E98+E99</f>
        <v>6867549.75</v>
      </c>
    </row>
    <row r="98" spans="1:7" ht="15.75" x14ac:dyDescent="0.25">
      <c r="A98" s="248" t="s">
        <v>120</v>
      </c>
      <c r="B98" s="837" t="s">
        <v>205</v>
      </c>
      <c r="C98" s="871"/>
      <c r="D98" s="838"/>
      <c r="E98" s="315">
        <f>E56+E65</f>
        <v>1454000</v>
      </c>
    </row>
    <row r="99" spans="1:7" ht="16.5" thickBot="1" x14ac:dyDescent="0.3">
      <c r="A99" s="249" t="s">
        <v>120</v>
      </c>
      <c r="B99" s="874" t="s">
        <v>238</v>
      </c>
      <c r="C99" s="875"/>
      <c r="D99" s="876"/>
      <c r="E99" s="317">
        <f>E77+E88</f>
        <v>5413549.75</v>
      </c>
    </row>
    <row r="105" spans="1:7" s="28" customFormat="1" ht="18.75" x14ac:dyDescent="0.3">
      <c r="B105" s="28" t="s">
        <v>525</v>
      </c>
      <c r="D105" s="762" t="s">
        <v>526</v>
      </c>
      <c r="E105" s="762"/>
      <c r="F105" s="762"/>
      <c r="G105" s="762"/>
    </row>
    <row r="106" spans="1:7" ht="18.75" x14ac:dyDescent="0.3">
      <c r="A106" s="28"/>
      <c r="D106" s="28"/>
    </row>
  </sheetData>
  <mergeCells count="92">
    <mergeCell ref="C58:D58"/>
    <mergeCell ref="B49:D49"/>
    <mergeCell ref="A55:E55"/>
    <mergeCell ref="A41:E41"/>
    <mergeCell ref="B42:D42"/>
    <mergeCell ref="B43:D43"/>
    <mergeCell ref="B99:D99"/>
    <mergeCell ref="C53:D53"/>
    <mergeCell ref="C54:D54"/>
    <mergeCell ref="C65:D65"/>
    <mergeCell ref="C75:D75"/>
    <mergeCell ref="C56:D56"/>
    <mergeCell ref="C74:D74"/>
    <mergeCell ref="C80:D80"/>
    <mergeCell ref="B97:D97"/>
    <mergeCell ref="C62:D62"/>
    <mergeCell ref="C87:D87"/>
    <mergeCell ref="C84:D84"/>
    <mergeCell ref="C94:D94"/>
    <mergeCell ref="C95:D95"/>
    <mergeCell ref="A76:E76"/>
    <mergeCell ref="C91:D91"/>
    <mergeCell ref="B98:D98"/>
    <mergeCell ref="B37:D37"/>
    <mergeCell ref="B46:D46"/>
    <mergeCell ref="C79:D79"/>
    <mergeCell ref="C77:D77"/>
    <mergeCell ref="C61:D61"/>
    <mergeCell ref="C66:D66"/>
    <mergeCell ref="C63:D63"/>
    <mergeCell ref="C64:D64"/>
    <mergeCell ref="C72:D72"/>
    <mergeCell ref="C73:D73"/>
    <mergeCell ref="C67:D67"/>
    <mergeCell ref="B40:D40"/>
    <mergeCell ref="B38:D38"/>
    <mergeCell ref="B39:D39"/>
    <mergeCell ref="C81:D81"/>
    <mergeCell ref="B17:D17"/>
    <mergeCell ref="B19:D19"/>
    <mergeCell ref="B25:D25"/>
    <mergeCell ref="B18:D18"/>
    <mergeCell ref="B22:D22"/>
    <mergeCell ref="B23:D23"/>
    <mergeCell ref="C82:D82"/>
    <mergeCell ref="D1:E1"/>
    <mergeCell ref="D3:E3"/>
    <mergeCell ref="D4:E4"/>
    <mergeCell ref="A6:E6"/>
    <mergeCell ref="B13:D13"/>
    <mergeCell ref="A7:E7"/>
    <mergeCell ref="A8:B8"/>
    <mergeCell ref="D2:E2"/>
    <mergeCell ref="B14:D14"/>
    <mergeCell ref="B20:D20"/>
    <mergeCell ref="A15:E15"/>
    <mergeCell ref="B21:D21"/>
    <mergeCell ref="B28:D28"/>
    <mergeCell ref="B24:D24"/>
    <mergeCell ref="B16:D16"/>
    <mergeCell ref="D105:G105"/>
    <mergeCell ref="C60:D60"/>
    <mergeCell ref="C83:D83"/>
    <mergeCell ref="C89:D89"/>
    <mergeCell ref="B27:D27"/>
    <mergeCell ref="C96:D96"/>
    <mergeCell ref="C68:D68"/>
    <mergeCell ref="C69:D69"/>
    <mergeCell ref="C70:D70"/>
    <mergeCell ref="C71:D71"/>
    <mergeCell ref="C93:D93"/>
    <mergeCell ref="C92:D92"/>
    <mergeCell ref="B36:D36"/>
    <mergeCell ref="B34:D34"/>
    <mergeCell ref="B29:D29"/>
    <mergeCell ref="B30:D30"/>
    <mergeCell ref="C90:D90"/>
    <mergeCell ref="C78:D78"/>
    <mergeCell ref="C85:D85"/>
    <mergeCell ref="C86:D86"/>
    <mergeCell ref="B26:D26"/>
    <mergeCell ref="B31:D31"/>
    <mergeCell ref="B35:D35"/>
    <mergeCell ref="B32:D32"/>
    <mergeCell ref="B33:D33"/>
    <mergeCell ref="C59:D59"/>
    <mergeCell ref="C57:D57"/>
    <mergeCell ref="B44:D44"/>
    <mergeCell ref="B48:D48"/>
    <mergeCell ref="B47:D47"/>
    <mergeCell ref="B45:D45"/>
    <mergeCell ref="C88:D88"/>
  </mergeCells>
  <pageMargins left="1.0236220472440944" right="0.27559055118110237" top="0.31496062992125984" bottom="0.35433070866141736"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9"/>
  <sheetViews>
    <sheetView workbookViewId="0"/>
  </sheetViews>
  <sheetFormatPr defaultRowHeight="12.75" x14ac:dyDescent="0.2"/>
  <cols>
    <col min="1" max="1" width="10.85546875" style="1" customWidth="1"/>
    <col min="2" max="2" width="10.7109375" style="1" customWidth="1"/>
    <col min="3" max="3" width="11.85546875" style="1" customWidth="1"/>
    <col min="4" max="4" width="40.7109375" style="1" customWidth="1"/>
    <col min="5" max="5" width="47.28515625" style="1" customWidth="1"/>
    <col min="6" max="6" width="10.42578125" style="1" customWidth="1"/>
    <col min="7" max="7" width="9.42578125" style="1" customWidth="1"/>
    <col min="8" max="8" width="11.140625" style="1" customWidth="1"/>
    <col min="9" max="9" width="15" style="35" customWidth="1"/>
    <col min="10" max="10" width="13.5703125" style="1" customWidth="1"/>
    <col min="11" max="16384" width="9.140625" style="1"/>
  </cols>
  <sheetData>
    <row r="1" spans="1:10" x14ac:dyDescent="0.2">
      <c r="F1" s="763" t="s">
        <v>319</v>
      </c>
      <c r="G1" s="763"/>
      <c r="H1" s="763"/>
      <c r="I1" s="763"/>
      <c r="J1" s="763"/>
    </row>
    <row r="2" spans="1:10" x14ac:dyDescent="0.2">
      <c r="F2" s="763" t="str">
        <f>додаток_1!D2</f>
        <v xml:space="preserve"> до  рішення Здолбунівської міської ради</v>
      </c>
      <c r="G2" s="763"/>
      <c r="H2" s="763"/>
      <c r="I2" s="763"/>
      <c r="J2" s="763"/>
    </row>
    <row r="3" spans="1:10" ht="24" customHeight="1" x14ac:dyDescent="0.2">
      <c r="F3" s="765" t="str">
        <f>додаток_1!D3</f>
        <v>"Про зміни до бюджету Здолбунівської міської територіальної громади на 2025 рік"</v>
      </c>
      <c r="G3" s="765"/>
      <c r="H3" s="765"/>
      <c r="I3" s="765"/>
      <c r="J3" s="765"/>
    </row>
    <row r="4" spans="1:10" x14ac:dyDescent="0.2">
      <c r="F4" s="763" t="str">
        <f>додаток_1!D4</f>
        <v xml:space="preserve">від 10 березня 2025 року № 2589 </v>
      </c>
      <c r="G4" s="763"/>
      <c r="H4" s="763"/>
      <c r="I4" s="763"/>
      <c r="J4" s="763"/>
    </row>
    <row r="6" spans="1:10" ht="15.75" x14ac:dyDescent="0.25">
      <c r="C6" s="764"/>
      <c r="D6" s="764"/>
      <c r="E6" s="764"/>
      <c r="F6" s="764"/>
      <c r="G6" s="764"/>
      <c r="H6" s="764"/>
      <c r="I6" s="764"/>
      <c r="J6" s="764"/>
    </row>
    <row r="7" spans="1:10" ht="15.75" x14ac:dyDescent="0.25">
      <c r="C7" s="764" t="s">
        <v>368</v>
      </c>
      <c r="D7" s="764"/>
      <c r="E7" s="764"/>
      <c r="F7" s="764"/>
      <c r="G7" s="764"/>
      <c r="H7" s="764"/>
      <c r="I7" s="764"/>
      <c r="J7" s="764"/>
    </row>
    <row r="8" spans="1:10" ht="15.75" x14ac:dyDescent="0.25">
      <c r="C8" s="764" t="s">
        <v>369</v>
      </c>
      <c r="D8" s="764"/>
      <c r="E8" s="764"/>
      <c r="F8" s="764"/>
      <c r="G8" s="764"/>
      <c r="H8" s="764"/>
      <c r="I8" s="764"/>
      <c r="J8" s="764"/>
    </row>
    <row r="9" spans="1:10" s="38" customFormat="1" ht="11.25" x14ac:dyDescent="0.2">
      <c r="A9" s="894">
        <v>1755900000</v>
      </c>
      <c r="B9" s="894"/>
      <c r="C9" s="41"/>
      <c r="D9" s="41"/>
      <c r="E9" s="41"/>
      <c r="F9" s="41"/>
      <c r="G9" s="41"/>
      <c r="H9" s="41"/>
      <c r="I9" s="42"/>
      <c r="J9" s="41"/>
    </row>
    <row r="10" spans="1:10" s="38" customFormat="1" ht="11.25" x14ac:dyDescent="0.2">
      <c r="A10" s="38" t="s">
        <v>133</v>
      </c>
      <c r="C10" s="41"/>
      <c r="D10" s="41"/>
      <c r="E10" s="41"/>
      <c r="F10" s="41"/>
      <c r="G10" s="41"/>
      <c r="H10" s="41"/>
      <c r="I10" s="250"/>
      <c r="J10" s="41"/>
    </row>
    <row r="11" spans="1:10" ht="13.5" thickBot="1" x14ac:dyDescent="0.25"/>
    <row r="12" spans="1:10" ht="96.75" customHeight="1" thickBot="1" x14ac:dyDescent="0.25">
      <c r="A12" s="251" t="s">
        <v>134</v>
      </c>
      <c r="B12" s="252" t="s">
        <v>129</v>
      </c>
      <c r="C12" s="252" t="s">
        <v>118</v>
      </c>
      <c r="D12" s="253" t="s">
        <v>130</v>
      </c>
      <c r="E12" s="252" t="s">
        <v>265</v>
      </c>
      <c r="F12" s="252" t="s">
        <v>266</v>
      </c>
      <c r="G12" s="252" t="s">
        <v>267</v>
      </c>
      <c r="H12" s="252" t="s">
        <v>268</v>
      </c>
      <c r="I12" s="254" t="s">
        <v>388</v>
      </c>
      <c r="J12" s="255" t="s">
        <v>389</v>
      </c>
    </row>
    <row r="13" spans="1:10" ht="13.5" thickBot="1" x14ac:dyDescent="0.25">
      <c r="A13" s="251">
        <v>1</v>
      </c>
      <c r="B13" s="252">
        <v>2</v>
      </c>
      <c r="C13" s="252">
        <v>3</v>
      </c>
      <c r="D13" s="253">
        <v>4</v>
      </c>
      <c r="E13" s="252">
        <v>5</v>
      </c>
      <c r="F13" s="252">
        <v>6</v>
      </c>
      <c r="G13" s="252">
        <v>7</v>
      </c>
      <c r="H13" s="252">
        <v>8</v>
      </c>
      <c r="I13" s="254">
        <v>9</v>
      </c>
      <c r="J13" s="255">
        <v>10</v>
      </c>
    </row>
    <row r="14" spans="1:10" ht="15" thickBot="1" x14ac:dyDescent="0.25">
      <c r="A14" s="672" t="s">
        <v>153</v>
      </c>
      <c r="B14" s="81"/>
      <c r="C14" s="81"/>
      <c r="D14" s="645" t="s">
        <v>45</v>
      </c>
      <c r="E14" s="252"/>
      <c r="F14" s="252"/>
      <c r="G14" s="252"/>
      <c r="H14" s="252"/>
      <c r="I14" s="673">
        <f>I15</f>
        <v>5386294</v>
      </c>
      <c r="J14" s="255"/>
    </row>
    <row r="15" spans="1:10" ht="16.5" thickBot="1" x14ac:dyDescent="0.3">
      <c r="A15" s="672" t="s">
        <v>154</v>
      </c>
      <c r="B15" s="81"/>
      <c r="C15" s="81"/>
      <c r="D15" s="645" t="s">
        <v>45</v>
      </c>
      <c r="E15" s="680"/>
      <c r="F15" s="680"/>
      <c r="G15" s="680"/>
      <c r="H15" s="680"/>
      <c r="I15" s="681">
        <f>I16+I17+I52+I53</f>
        <v>5386294</v>
      </c>
      <c r="J15" s="682"/>
    </row>
    <row r="16" spans="1:10" ht="77.25" hidden="1" customHeight="1" x14ac:dyDescent="0.25">
      <c r="A16" s="674" t="s">
        <v>290</v>
      </c>
      <c r="B16" s="675">
        <v>3104</v>
      </c>
      <c r="C16" s="676" t="s">
        <v>288</v>
      </c>
      <c r="D16" s="677" t="s">
        <v>289</v>
      </c>
      <c r="E16" s="678" t="s">
        <v>418</v>
      </c>
      <c r="F16" s="670"/>
      <c r="G16" s="670"/>
      <c r="H16" s="670"/>
      <c r="I16" s="679"/>
      <c r="J16" s="671"/>
    </row>
    <row r="17" spans="1:10" s="35" customFormat="1" ht="26.25" x14ac:dyDescent="0.25">
      <c r="A17" s="259" t="s">
        <v>393</v>
      </c>
      <c r="B17" s="66">
        <v>6091</v>
      </c>
      <c r="C17" s="73" t="s">
        <v>276</v>
      </c>
      <c r="D17" s="74" t="s">
        <v>395</v>
      </c>
      <c r="E17" s="256"/>
      <c r="F17" s="256"/>
      <c r="G17" s="256"/>
      <c r="H17" s="256"/>
      <c r="I17" s="257">
        <f>I40</f>
        <v>5357295</v>
      </c>
      <c r="J17" s="258"/>
    </row>
    <row r="18" spans="1:10" s="35" customFormat="1" ht="13.5" hidden="1" x14ac:dyDescent="0.25">
      <c r="A18" s="259"/>
      <c r="B18" s="260"/>
      <c r="C18" s="261"/>
      <c r="D18" s="262" t="s">
        <v>59</v>
      </c>
      <c r="E18" s="263"/>
      <c r="F18" s="263"/>
      <c r="G18" s="263"/>
      <c r="H18" s="263"/>
      <c r="I18" s="264">
        <f>SUM(I20:I30)</f>
        <v>0</v>
      </c>
      <c r="J18" s="265"/>
    </row>
    <row r="19" spans="1:10" s="35" customFormat="1" ht="51" hidden="1" x14ac:dyDescent="0.2">
      <c r="A19" s="259"/>
      <c r="B19" s="260"/>
      <c r="C19" s="261"/>
      <c r="D19" s="262"/>
      <c r="E19" s="263" t="s">
        <v>269</v>
      </c>
      <c r="F19" s="266"/>
      <c r="G19" s="266"/>
      <c r="H19" s="266"/>
      <c r="I19" s="267"/>
      <c r="J19" s="268"/>
    </row>
    <row r="20" spans="1:10" s="35" customFormat="1" ht="38.25" hidden="1" x14ac:dyDescent="0.2">
      <c r="A20" s="259"/>
      <c r="B20" s="260"/>
      <c r="C20" s="261"/>
      <c r="D20" s="262"/>
      <c r="E20" s="263" t="s">
        <v>218</v>
      </c>
      <c r="F20" s="266"/>
      <c r="G20" s="266"/>
      <c r="H20" s="266"/>
      <c r="I20" s="267"/>
      <c r="J20" s="268"/>
    </row>
    <row r="21" spans="1:10" s="35" customFormat="1" ht="38.25" hidden="1" x14ac:dyDescent="0.2">
      <c r="A21" s="259"/>
      <c r="B21" s="260"/>
      <c r="C21" s="261"/>
      <c r="D21" s="262"/>
      <c r="E21" s="263" t="s">
        <v>197</v>
      </c>
      <c r="F21" s="266"/>
      <c r="G21" s="266"/>
      <c r="H21" s="266"/>
      <c r="I21" s="267"/>
      <c r="J21" s="268"/>
    </row>
    <row r="22" spans="1:10" s="35" customFormat="1" ht="38.25" hidden="1" x14ac:dyDescent="0.2">
      <c r="A22" s="259"/>
      <c r="B22" s="260"/>
      <c r="C22" s="261"/>
      <c r="D22" s="262"/>
      <c r="E22" s="263" t="s">
        <v>198</v>
      </c>
      <c r="F22" s="266"/>
      <c r="G22" s="269"/>
      <c r="H22" s="269"/>
      <c r="I22" s="267"/>
      <c r="J22" s="268"/>
    </row>
    <row r="23" spans="1:10" s="35" customFormat="1" ht="57" hidden="1" customHeight="1" x14ac:dyDescent="0.2">
      <c r="A23" s="259"/>
      <c r="B23" s="260"/>
      <c r="C23" s="261"/>
      <c r="D23" s="262"/>
      <c r="E23" s="263" t="s">
        <v>271</v>
      </c>
      <c r="F23" s="266"/>
      <c r="G23" s="269"/>
      <c r="H23" s="269"/>
      <c r="I23" s="267"/>
      <c r="J23" s="268"/>
    </row>
    <row r="24" spans="1:10" s="35" customFormat="1" ht="25.5" hidden="1" x14ac:dyDescent="0.2">
      <c r="A24" s="259"/>
      <c r="B24" s="260"/>
      <c r="C24" s="261"/>
      <c r="D24" s="262"/>
      <c r="E24" s="263" t="s">
        <v>219</v>
      </c>
      <c r="F24" s="266"/>
      <c r="G24" s="269"/>
      <c r="H24" s="269"/>
      <c r="I24" s="257"/>
      <c r="J24" s="268"/>
    </row>
    <row r="25" spans="1:10" s="35" customFormat="1" ht="25.5" hidden="1" x14ac:dyDescent="0.2">
      <c r="A25" s="270"/>
      <c r="B25" s="271"/>
      <c r="C25" s="272"/>
      <c r="D25" s="273"/>
      <c r="E25" s="274" t="s">
        <v>220</v>
      </c>
      <c r="F25" s="275"/>
      <c r="G25" s="276"/>
      <c r="H25" s="276"/>
      <c r="I25" s="277"/>
      <c r="J25" s="278"/>
    </row>
    <row r="26" spans="1:10" s="35" customFormat="1" ht="33" hidden="1" customHeight="1" x14ac:dyDescent="0.2">
      <c r="A26" s="259"/>
      <c r="B26" s="260"/>
      <c r="C26" s="261"/>
      <c r="D26" s="262"/>
      <c r="E26" s="263" t="s">
        <v>221</v>
      </c>
      <c r="F26" s="266"/>
      <c r="G26" s="269"/>
      <c r="H26" s="269"/>
      <c r="I26" s="257"/>
      <c r="J26" s="268"/>
    </row>
    <row r="27" spans="1:10" s="35" customFormat="1" ht="51" hidden="1" x14ac:dyDescent="0.2">
      <c r="A27" s="259"/>
      <c r="B27" s="260"/>
      <c r="C27" s="261"/>
      <c r="D27" s="262"/>
      <c r="E27" s="263" t="s">
        <v>270</v>
      </c>
      <c r="F27" s="266"/>
      <c r="G27" s="269"/>
      <c r="H27" s="269"/>
      <c r="I27" s="257"/>
      <c r="J27" s="268"/>
    </row>
    <row r="28" spans="1:10" s="35" customFormat="1" ht="38.25" hidden="1" x14ac:dyDescent="0.2">
      <c r="A28" s="259"/>
      <c r="B28" s="260"/>
      <c r="C28" s="261"/>
      <c r="D28" s="262"/>
      <c r="E28" s="263" t="s">
        <v>222</v>
      </c>
      <c r="F28" s="266"/>
      <c r="G28" s="269"/>
      <c r="H28" s="269"/>
      <c r="I28" s="257"/>
      <c r="J28" s="268"/>
    </row>
    <row r="29" spans="1:10" s="35" customFormat="1" ht="13.5" hidden="1" x14ac:dyDescent="0.2">
      <c r="A29" s="259"/>
      <c r="B29" s="260"/>
      <c r="C29" s="261"/>
      <c r="D29" s="262"/>
      <c r="E29" s="74"/>
      <c r="F29" s="279"/>
      <c r="G29" s="280"/>
      <c r="H29" s="280"/>
      <c r="I29" s="257"/>
      <c r="J29" s="268"/>
    </row>
    <row r="30" spans="1:10" s="35" customFormat="1" ht="13.5" hidden="1" x14ac:dyDescent="0.2">
      <c r="A30" s="259"/>
      <c r="B30" s="260"/>
      <c r="C30" s="261"/>
      <c r="D30" s="262"/>
      <c r="E30" s="74"/>
      <c r="F30" s="279"/>
      <c r="G30" s="280"/>
      <c r="H30" s="280"/>
      <c r="I30" s="257"/>
      <c r="J30" s="268"/>
    </row>
    <row r="31" spans="1:10" s="35" customFormat="1" ht="13.5" hidden="1" x14ac:dyDescent="0.25">
      <c r="A31" s="259"/>
      <c r="B31" s="260"/>
      <c r="C31" s="261"/>
      <c r="D31" s="262" t="s">
        <v>60</v>
      </c>
      <c r="E31" s="263"/>
      <c r="F31" s="263"/>
      <c r="G31" s="263"/>
      <c r="H31" s="263"/>
      <c r="I31" s="264">
        <f>I32+I33+I37+I38+I39</f>
        <v>0</v>
      </c>
      <c r="J31" s="265"/>
    </row>
    <row r="32" spans="1:10" s="35" customFormat="1" ht="67.5" hidden="1" customHeight="1" x14ac:dyDescent="0.25">
      <c r="A32" s="259"/>
      <c r="B32" s="260"/>
      <c r="C32" s="261"/>
      <c r="D32" s="262"/>
      <c r="E32" s="340" t="s">
        <v>309</v>
      </c>
      <c r="F32" s="263"/>
      <c r="G32" s="263"/>
      <c r="H32" s="263"/>
      <c r="I32" s="264"/>
      <c r="J32" s="265"/>
    </row>
    <row r="33" spans="1:10" s="35" customFormat="1" ht="69" hidden="1" customHeight="1" x14ac:dyDescent="0.25">
      <c r="A33" s="259"/>
      <c r="B33" s="260"/>
      <c r="C33" s="261"/>
      <c r="D33" s="262"/>
      <c r="E33" s="340" t="s">
        <v>313</v>
      </c>
      <c r="F33" s="263"/>
      <c r="G33" s="263"/>
      <c r="H33" s="263"/>
      <c r="I33" s="264"/>
      <c r="J33" s="265"/>
    </row>
    <row r="34" spans="1:10" s="35" customFormat="1" ht="39" hidden="1" x14ac:dyDescent="0.25">
      <c r="A34" s="259"/>
      <c r="B34" s="260"/>
      <c r="C34" s="261"/>
      <c r="D34" s="262"/>
      <c r="E34" s="263" t="s">
        <v>272</v>
      </c>
      <c r="F34" s="263"/>
      <c r="G34" s="263"/>
      <c r="H34" s="263"/>
      <c r="I34" s="267"/>
      <c r="J34" s="265"/>
    </row>
    <row r="35" spans="1:10" s="35" customFormat="1" ht="39" hidden="1" x14ac:dyDescent="0.25">
      <c r="A35" s="259"/>
      <c r="B35" s="260"/>
      <c r="C35" s="261"/>
      <c r="D35" s="262"/>
      <c r="E35" s="263" t="s">
        <v>273</v>
      </c>
      <c r="F35" s="263"/>
      <c r="G35" s="263"/>
      <c r="H35" s="263"/>
      <c r="I35" s="267"/>
      <c r="J35" s="265"/>
    </row>
    <row r="36" spans="1:10" s="35" customFormat="1" ht="26.25" hidden="1" x14ac:dyDescent="0.25">
      <c r="A36" s="259"/>
      <c r="B36" s="260"/>
      <c r="C36" s="261"/>
      <c r="D36" s="262"/>
      <c r="E36" s="263" t="s">
        <v>274</v>
      </c>
      <c r="F36" s="263"/>
      <c r="G36" s="263"/>
      <c r="H36" s="263"/>
      <c r="I36" s="267"/>
      <c r="J36" s="265"/>
    </row>
    <row r="37" spans="1:10" s="35" customFormat="1" ht="64.5" hidden="1" x14ac:dyDescent="0.25">
      <c r="A37" s="259"/>
      <c r="B37" s="260"/>
      <c r="C37" s="261"/>
      <c r="D37" s="262"/>
      <c r="E37" s="263" t="s">
        <v>336</v>
      </c>
      <c r="F37" s="263"/>
      <c r="G37" s="263"/>
      <c r="H37" s="263"/>
      <c r="I37" s="267"/>
      <c r="J37" s="265"/>
    </row>
    <row r="38" spans="1:10" s="35" customFormat="1" ht="64.5" hidden="1" x14ac:dyDescent="0.25">
      <c r="A38" s="259"/>
      <c r="B38" s="260"/>
      <c r="C38" s="261"/>
      <c r="D38" s="262"/>
      <c r="E38" s="263" t="s">
        <v>310</v>
      </c>
      <c r="F38" s="263"/>
      <c r="G38" s="263"/>
      <c r="H38" s="263"/>
      <c r="I38" s="267"/>
      <c r="J38" s="265"/>
    </row>
    <row r="39" spans="1:10" s="35" customFormat="1" ht="54" hidden="1" customHeight="1" x14ac:dyDescent="0.25">
      <c r="A39" s="259"/>
      <c r="B39" s="260"/>
      <c r="C39" s="261"/>
      <c r="D39" s="262"/>
      <c r="E39" s="263" t="s">
        <v>339</v>
      </c>
      <c r="F39" s="263"/>
      <c r="G39" s="263"/>
      <c r="H39" s="263"/>
      <c r="I39" s="267"/>
      <c r="J39" s="265"/>
    </row>
    <row r="40" spans="1:10" s="35" customFormat="1" ht="13.5" x14ac:dyDescent="0.2">
      <c r="A40" s="259"/>
      <c r="B40" s="260"/>
      <c r="C40" s="261"/>
      <c r="D40" s="262" t="s">
        <v>141</v>
      </c>
      <c r="E40" s="263"/>
      <c r="F40" s="266"/>
      <c r="G40" s="266"/>
      <c r="H40" s="266"/>
      <c r="I40" s="264">
        <f>SUM(I41:I51)</f>
        <v>5357295</v>
      </c>
      <c r="J40" s="281"/>
    </row>
    <row r="41" spans="1:10" s="35" customFormat="1" ht="51.75" customHeight="1" x14ac:dyDescent="0.2">
      <c r="A41" s="259"/>
      <c r="B41" s="260"/>
      <c r="C41" s="261"/>
      <c r="D41" s="262"/>
      <c r="E41" s="263" t="s">
        <v>521</v>
      </c>
      <c r="F41" s="266"/>
      <c r="G41" s="266"/>
      <c r="H41" s="266"/>
      <c r="I41" s="257">
        <v>698187</v>
      </c>
      <c r="J41" s="281"/>
    </row>
    <row r="42" spans="1:10" s="35" customFormat="1" ht="52.5" customHeight="1" x14ac:dyDescent="0.2">
      <c r="A42" s="259"/>
      <c r="B42" s="260"/>
      <c r="C42" s="261"/>
      <c r="D42" s="262"/>
      <c r="E42" s="263" t="s">
        <v>520</v>
      </c>
      <c r="F42" s="266"/>
      <c r="G42" s="266"/>
      <c r="H42" s="266"/>
      <c r="I42" s="257">
        <v>676128</v>
      </c>
      <c r="J42" s="281"/>
    </row>
    <row r="43" spans="1:10" s="35" customFormat="1" ht="42" customHeight="1" x14ac:dyDescent="0.2">
      <c r="A43" s="259"/>
      <c r="B43" s="260"/>
      <c r="C43" s="261"/>
      <c r="D43" s="262"/>
      <c r="E43" s="263" t="s">
        <v>354</v>
      </c>
      <c r="F43" s="266"/>
      <c r="G43" s="266"/>
      <c r="H43" s="266"/>
      <c r="I43" s="257">
        <v>3982980</v>
      </c>
      <c r="J43" s="281"/>
    </row>
    <row r="44" spans="1:10" s="35" customFormat="1" ht="40.5" hidden="1" customHeight="1" x14ac:dyDescent="0.2">
      <c r="A44" s="259"/>
      <c r="B44" s="260"/>
      <c r="C44" s="261"/>
      <c r="D44" s="262"/>
      <c r="E44" s="263" t="s">
        <v>356</v>
      </c>
      <c r="F44" s="266"/>
      <c r="G44" s="266"/>
      <c r="H44" s="266"/>
      <c r="I44" s="257"/>
      <c r="J44" s="281"/>
    </row>
    <row r="45" spans="1:10" s="35" customFormat="1" ht="51" hidden="1" customHeight="1" x14ac:dyDescent="0.2">
      <c r="A45" s="259"/>
      <c r="B45" s="260"/>
      <c r="C45" s="261"/>
      <c r="D45" s="262"/>
      <c r="E45" s="263" t="s">
        <v>355</v>
      </c>
      <c r="F45" s="266"/>
      <c r="G45" s="266"/>
      <c r="H45" s="266"/>
      <c r="I45" s="257"/>
      <c r="J45" s="281"/>
    </row>
    <row r="46" spans="1:10" s="35" customFormat="1" ht="38.25" hidden="1" customHeight="1" x14ac:dyDescent="0.2">
      <c r="A46" s="259"/>
      <c r="B46" s="260"/>
      <c r="C46" s="261"/>
      <c r="D46" s="262"/>
      <c r="E46" s="263" t="s">
        <v>362</v>
      </c>
      <c r="F46" s="266"/>
      <c r="G46" s="266"/>
      <c r="H46" s="266"/>
      <c r="I46" s="257"/>
      <c r="J46" s="281"/>
    </row>
    <row r="47" spans="1:10" s="35" customFormat="1" ht="50.25" hidden="1" customHeight="1" x14ac:dyDescent="0.2">
      <c r="A47" s="259"/>
      <c r="B47" s="260"/>
      <c r="C47" s="261"/>
      <c r="D47" s="262"/>
      <c r="E47" s="263" t="s">
        <v>314</v>
      </c>
      <c r="F47" s="266"/>
      <c r="G47" s="266"/>
      <c r="H47" s="266"/>
      <c r="I47" s="257"/>
      <c r="J47" s="281"/>
    </row>
    <row r="48" spans="1:10" s="35" customFormat="1" ht="51" hidden="1" customHeight="1" x14ac:dyDescent="0.2">
      <c r="A48" s="259"/>
      <c r="B48" s="260"/>
      <c r="C48" s="261"/>
      <c r="D48" s="262"/>
      <c r="E48" s="263" t="s">
        <v>357</v>
      </c>
      <c r="F48" s="266"/>
      <c r="G48" s="266"/>
      <c r="H48" s="266"/>
      <c r="I48" s="257"/>
      <c r="J48" s="281"/>
    </row>
    <row r="49" spans="1:10" s="35" customFormat="1" ht="51" hidden="1" customHeight="1" x14ac:dyDescent="0.2">
      <c r="A49" s="259"/>
      <c r="B49" s="260"/>
      <c r="C49" s="261"/>
      <c r="D49" s="262"/>
      <c r="E49" s="263" t="s">
        <v>358</v>
      </c>
      <c r="F49" s="266"/>
      <c r="G49" s="266"/>
      <c r="H49" s="266"/>
      <c r="I49" s="257"/>
      <c r="J49" s="281"/>
    </row>
    <row r="50" spans="1:10" s="35" customFormat="1" ht="62.25" hidden="1" customHeight="1" x14ac:dyDescent="0.2">
      <c r="A50" s="259"/>
      <c r="B50" s="260"/>
      <c r="C50" s="261"/>
      <c r="D50" s="262"/>
      <c r="E50" s="263" t="s">
        <v>359</v>
      </c>
      <c r="F50" s="266"/>
      <c r="G50" s="266"/>
      <c r="H50" s="266"/>
      <c r="I50" s="257"/>
      <c r="J50" s="281"/>
    </row>
    <row r="51" spans="1:10" s="35" customFormat="1" ht="66" hidden="1" customHeight="1" x14ac:dyDescent="0.2">
      <c r="A51" s="259"/>
      <c r="B51" s="260"/>
      <c r="C51" s="261"/>
      <c r="D51" s="262"/>
      <c r="E51" s="263" t="s">
        <v>360</v>
      </c>
      <c r="F51" s="266"/>
      <c r="G51" s="266"/>
      <c r="H51" s="266"/>
      <c r="I51" s="257"/>
      <c r="J51" s="281"/>
    </row>
    <row r="52" spans="1:10" s="35" customFormat="1" ht="25.5" hidden="1" x14ac:dyDescent="0.2">
      <c r="A52" s="259" t="s">
        <v>95</v>
      </c>
      <c r="B52" s="66">
        <v>7350</v>
      </c>
      <c r="C52" s="353" t="s">
        <v>84</v>
      </c>
      <c r="D52" s="584" t="s">
        <v>83</v>
      </c>
      <c r="E52" s="340" t="s">
        <v>419</v>
      </c>
      <c r="F52" s="263"/>
      <c r="G52" s="263"/>
      <c r="H52" s="263"/>
      <c r="I52" s="257"/>
      <c r="J52" s="282"/>
    </row>
    <row r="53" spans="1:10" s="35" customFormat="1" ht="27" thickBot="1" x14ac:dyDescent="0.3">
      <c r="A53" s="646" t="s">
        <v>97</v>
      </c>
      <c r="B53" s="647">
        <v>7670</v>
      </c>
      <c r="C53" s="648" t="s">
        <v>53</v>
      </c>
      <c r="D53" s="649" t="s">
        <v>69</v>
      </c>
      <c r="E53" s="274" t="s">
        <v>420</v>
      </c>
      <c r="F53" s="650"/>
      <c r="G53" s="650"/>
      <c r="H53" s="650"/>
      <c r="I53" s="651">
        <v>28999</v>
      </c>
      <c r="J53" s="652"/>
    </row>
    <row r="54" spans="1:10" ht="26.25" thickBot="1" x14ac:dyDescent="0.25">
      <c r="A54" s="665" t="s">
        <v>155</v>
      </c>
      <c r="B54" s="666"/>
      <c r="C54" s="667"/>
      <c r="D54" s="668" t="s">
        <v>157</v>
      </c>
      <c r="E54" s="669"/>
      <c r="F54" s="669"/>
      <c r="G54" s="669"/>
      <c r="H54" s="669"/>
      <c r="I54" s="84">
        <f>I55</f>
        <v>14627129.050000001</v>
      </c>
      <c r="J54" s="298"/>
    </row>
    <row r="55" spans="1:10" ht="26.25" thickBot="1" x14ac:dyDescent="0.25">
      <c r="A55" s="658" t="s">
        <v>156</v>
      </c>
      <c r="B55" s="659"/>
      <c r="C55" s="660"/>
      <c r="D55" s="661" t="s">
        <v>157</v>
      </c>
      <c r="E55" s="662"/>
      <c r="F55" s="662"/>
      <c r="G55" s="662"/>
      <c r="H55" s="662"/>
      <c r="I55" s="663">
        <f>I56+I60+I73+I76+I81+I68+I64+I63+I70+I66</f>
        <v>14627129.050000001</v>
      </c>
      <c r="J55" s="664"/>
    </row>
    <row r="56" spans="1:10" s="125" customFormat="1" ht="14.25" hidden="1" x14ac:dyDescent="0.2">
      <c r="A56" s="653" t="s">
        <v>158</v>
      </c>
      <c r="B56" s="593" t="s">
        <v>67</v>
      </c>
      <c r="C56" s="654" t="s">
        <v>47</v>
      </c>
      <c r="D56" s="655" t="s">
        <v>76</v>
      </c>
      <c r="E56" s="656"/>
      <c r="F56" s="656"/>
      <c r="G56" s="656"/>
      <c r="H56" s="656"/>
      <c r="I56" s="60">
        <f>I57+I58+I59</f>
        <v>0</v>
      </c>
      <c r="J56" s="657"/>
    </row>
    <row r="57" spans="1:10" ht="78.75" hidden="1" customHeight="1" x14ac:dyDescent="0.2">
      <c r="A57" s="65"/>
      <c r="B57" s="73"/>
      <c r="C57" s="63"/>
      <c r="D57" s="287"/>
      <c r="E57" s="585" t="s">
        <v>421</v>
      </c>
      <c r="F57" s="288"/>
      <c r="G57" s="288"/>
      <c r="H57" s="285"/>
      <c r="I57" s="79"/>
      <c r="J57" s="286"/>
    </row>
    <row r="58" spans="1:10" ht="77.25" hidden="1" customHeight="1" x14ac:dyDescent="0.2">
      <c r="A58" s="65"/>
      <c r="B58" s="73"/>
      <c r="C58" s="63"/>
      <c r="D58" s="287"/>
      <c r="E58" s="585" t="s">
        <v>422</v>
      </c>
      <c r="F58" s="288"/>
      <c r="G58" s="288"/>
      <c r="H58" s="285"/>
      <c r="I58" s="79"/>
      <c r="J58" s="286"/>
    </row>
    <row r="59" spans="1:10" ht="77.25" hidden="1" customHeight="1" x14ac:dyDescent="0.2">
      <c r="A59" s="65"/>
      <c r="B59" s="73"/>
      <c r="C59" s="63"/>
      <c r="D59" s="287"/>
      <c r="E59" s="585" t="s">
        <v>423</v>
      </c>
      <c r="F59" s="288"/>
      <c r="G59" s="288"/>
      <c r="H59" s="285"/>
      <c r="I59" s="79"/>
      <c r="J59" s="286"/>
    </row>
    <row r="60" spans="1:10" s="125" customFormat="1" ht="30" hidden="1" customHeight="1" x14ac:dyDescent="0.2">
      <c r="A60" s="420" t="s">
        <v>206</v>
      </c>
      <c r="B60" s="75">
        <v>1021</v>
      </c>
      <c r="C60" s="76" t="s">
        <v>159</v>
      </c>
      <c r="D60" s="586" t="s">
        <v>207</v>
      </c>
      <c r="E60" s="587"/>
      <c r="F60" s="588"/>
      <c r="G60" s="588"/>
      <c r="H60" s="589"/>
      <c r="I60" s="64"/>
      <c r="J60" s="590"/>
    </row>
    <row r="61" spans="1:10" ht="63.75" hidden="1" customHeight="1" x14ac:dyDescent="0.2">
      <c r="A61" s="71"/>
      <c r="B61" s="72"/>
      <c r="C61" s="78"/>
      <c r="D61" s="68"/>
      <c r="E61" s="585" t="s">
        <v>424</v>
      </c>
      <c r="F61" s="288"/>
      <c r="G61" s="288"/>
      <c r="H61" s="285"/>
      <c r="I61" s="79"/>
      <c r="J61" s="286"/>
    </row>
    <row r="62" spans="1:10" ht="39.75" hidden="1" customHeight="1" x14ac:dyDescent="0.2">
      <c r="A62" s="71"/>
      <c r="B62" s="72"/>
      <c r="C62" s="78"/>
      <c r="D62" s="68"/>
      <c r="E62" s="585" t="s">
        <v>483</v>
      </c>
      <c r="F62" s="288"/>
      <c r="G62" s="288"/>
      <c r="H62" s="285"/>
      <c r="I62" s="79"/>
      <c r="J62" s="286"/>
    </row>
    <row r="63" spans="1:10" s="686" customFormat="1" ht="79.5" customHeight="1" x14ac:dyDescent="0.2">
      <c r="A63" s="420" t="s">
        <v>497</v>
      </c>
      <c r="B63" s="75">
        <v>1183</v>
      </c>
      <c r="C63" s="76" t="s">
        <v>161</v>
      </c>
      <c r="D63" s="292" t="s">
        <v>498</v>
      </c>
      <c r="E63" s="292" t="s">
        <v>511</v>
      </c>
      <c r="F63" s="288"/>
      <c r="G63" s="288"/>
      <c r="H63" s="285"/>
      <c r="I63" s="756">
        <v>744800</v>
      </c>
      <c r="J63" s="286"/>
    </row>
    <row r="64" spans="1:10" ht="132.75" customHeight="1" x14ac:dyDescent="0.2">
      <c r="A64" s="420" t="s">
        <v>343</v>
      </c>
      <c r="B64" s="75">
        <v>1241</v>
      </c>
      <c r="C64" s="76" t="s">
        <v>161</v>
      </c>
      <c r="D64" s="292" t="s">
        <v>510</v>
      </c>
      <c r="E64" s="285"/>
      <c r="F64" s="288"/>
      <c r="G64" s="288"/>
      <c r="H64" s="285"/>
      <c r="I64" s="756">
        <f>I65</f>
        <v>2346485.0499999998</v>
      </c>
      <c r="J64" s="286"/>
    </row>
    <row r="65" spans="1:10" s="686" customFormat="1" ht="59.25" customHeight="1" x14ac:dyDescent="0.2">
      <c r="A65" s="420"/>
      <c r="B65" s="75"/>
      <c r="C65" s="76"/>
      <c r="D65" s="292"/>
      <c r="E65" s="6" t="s">
        <v>530</v>
      </c>
      <c r="F65" s="288"/>
      <c r="G65" s="288"/>
      <c r="H65" s="285"/>
      <c r="I65" s="157">
        <v>2346485.0499999998</v>
      </c>
      <c r="J65" s="286"/>
    </row>
    <row r="66" spans="1:10" s="686" customFormat="1" ht="132.75" customHeight="1" x14ac:dyDescent="0.2">
      <c r="A66" s="420" t="s">
        <v>344</v>
      </c>
      <c r="B66" s="75">
        <v>1242</v>
      </c>
      <c r="C66" s="76" t="s">
        <v>161</v>
      </c>
      <c r="D66" s="292" t="s">
        <v>529</v>
      </c>
      <c r="E66" s="285"/>
      <c r="F66" s="288"/>
      <c r="G66" s="288"/>
      <c r="H66" s="285"/>
      <c r="I66" s="756">
        <v>3734500</v>
      </c>
      <c r="J66" s="286"/>
    </row>
    <row r="67" spans="1:10" s="686" customFormat="1" ht="50.25" customHeight="1" x14ac:dyDescent="0.2">
      <c r="A67" s="71"/>
      <c r="B67" s="72"/>
      <c r="C67" s="78"/>
      <c r="D67" s="585"/>
      <c r="E67" s="6" t="s">
        <v>530</v>
      </c>
      <c r="F67" s="288"/>
      <c r="G67" s="288"/>
      <c r="H67" s="285"/>
      <c r="I67" s="79">
        <v>3734500</v>
      </c>
      <c r="J67" s="286"/>
    </row>
    <row r="68" spans="1:10" s="686" customFormat="1" ht="129.75" customHeight="1" x14ac:dyDescent="0.2">
      <c r="A68" s="420" t="s">
        <v>491</v>
      </c>
      <c r="B68" s="75">
        <v>1261</v>
      </c>
      <c r="C68" s="76" t="s">
        <v>161</v>
      </c>
      <c r="D68" s="292" t="s">
        <v>494</v>
      </c>
      <c r="E68" s="585"/>
      <c r="F68" s="288"/>
      <c r="G68" s="288"/>
      <c r="H68" s="285"/>
      <c r="I68" s="708">
        <f>I69</f>
        <v>6126062</v>
      </c>
      <c r="J68" s="286"/>
    </row>
    <row r="69" spans="1:10" s="686" customFormat="1" ht="53.25" customHeight="1" x14ac:dyDescent="0.2">
      <c r="A69" s="71"/>
      <c r="B69" s="72"/>
      <c r="C69" s="78"/>
      <c r="D69" s="68"/>
      <c r="E69" s="289" t="s">
        <v>311</v>
      </c>
      <c r="F69" s="288"/>
      <c r="G69" s="288"/>
      <c r="H69" s="285"/>
      <c r="I69" s="79">
        <f>6121062+5000</f>
        <v>6126062</v>
      </c>
      <c r="J69" s="286"/>
    </row>
    <row r="70" spans="1:10" s="125" customFormat="1" ht="96" customHeight="1" x14ac:dyDescent="0.2">
      <c r="A70" s="420" t="s">
        <v>488</v>
      </c>
      <c r="B70" s="75">
        <v>1290</v>
      </c>
      <c r="C70" s="76"/>
      <c r="D70" s="292" t="s">
        <v>489</v>
      </c>
      <c r="E70" s="710"/>
      <c r="F70" s="588"/>
      <c r="G70" s="588"/>
      <c r="H70" s="589"/>
      <c r="I70" s="708">
        <v>1630282</v>
      </c>
      <c r="J70" s="590"/>
    </row>
    <row r="71" spans="1:10" s="686" customFormat="1" ht="90.75" customHeight="1" x14ac:dyDescent="0.2">
      <c r="A71" s="420" t="s">
        <v>324</v>
      </c>
      <c r="B71" s="75">
        <v>1291</v>
      </c>
      <c r="C71" s="76" t="s">
        <v>161</v>
      </c>
      <c r="D71" s="585" t="s">
        <v>326</v>
      </c>
      <c r="E71" s="711" t="s">
        <v>512</v>
      </c>
      <c r="F71" s="288"/>
      <c r="G71" s="288"/>
      <c r="H71" s="285"/>
      <c r="I71" s="157">
        <v>326056.40000000002</v>
      </c>
      <c r="J71" s="286"/>
    </row>
    <row r="72" spans="1:10" s="686" customFormat="1" ht="77.25" customHeight="1" x14ac:dyDescent="0.2">
      <c r="A72" s="420" t="s">
        <v>325</v>
      </c>
      <c r="B72" s="75">
        <v>1292</v>
      </c>
      <c r="C72" s="76" t="s">
        <v>161</v>
      </c>
      <c r="D72" s="585" t="s">
        <v>327</v>
      </c>
      <c r="E72" s="711" t="s">
        <v>512</v>
      </c>
      <c r="F72" s="288"/>
      <c r="G72" s="288"/>
      <c r="H72" s="285"/>
      <c r="I72" s="157">
        <v>1304225.6000000001</v>
      </c>
      <c r="J72" s="286"/>
    </row>
    <row r="73" spans="1:10" s="125" customFormat="1" ht="25.5" customHeight="1" x14ac:dyDescent="0.2">
      <c r="A73" s="259" t="s">
        <v>403</v>
      </c>
      <c r="B73" s="284" t="s">
        <v>425</v>
      </c>
      <c r="C73" s="591" t="s">
        <v>161</v>
      </c>
      <c r="D73" s="592" t="s">
        <v>426</v>
      </c>
      <c r="E73" s="587"/>
      <c r="F73" s="588"/>
      <c r="G73" s="588"/>
      <c r="H73" s="589"/>
      <c r="I73" s="130">
        <f>I74+I75</f>
        <v>-5000</v>
      </c>
      <c r="J73" s="590"/>
    </row>
    <row r="74" spans="1:10" ht="51.75" customHeight="1" x14ac:dyDescent="0.25">
      <c r="A74" s="643"/>
      <c r="B74" s="285"/>
      <c r="C74" s="285"/>
      <c r="D74" s="85"/>
      <c r="E74" s="289" t="s">
        <v>311</v>
      </c>
      <c r="F74" s="289"/>
      <c r="G74" s="289"/>
      <c r="H74" s="289"/>
      <c r="I74" s="257">
        <v>-5000</v>
      </c>
      <c r="J74" s="290"/>
    </row>
    <row r="75" spans="1:10" ht="67.5" hidden="1" customHeight="1" x14ac:dyDescent="0.25">
      <c r="A75" s="644"/>
      <c r="B75" s="73"/>
      <c r="C75" s="73"/>
      <c r="D75" s="342"/>
      <c r="E75" s="289" t="s">
        <v>312</v>
      </c>
      <c r="F75" s="289"/>
      <c r="G75" s="289"/>
      <c r="H75" s="289"/>
      <c r="I75" s="257"/>
      <c r="J75" s="290"/>
    </row>
    <row r="76" spans="1:10" ht="31.5" hidden="1" customHeight="1" x14ac:dyDescent="0.25">
      <c r="A76" s="595" t="s">
        <v>173</v>
      </c>
      <c r="B76" s="593" t="s">
        <v>427</v>
      </c>
      <c r="C76" s="591" t="s">
        <v>171</v>
      </c>
      <c r="D76" s="594" t="s">
        <v>172</v>
      </c>
      <c r="E76" s="285"/>
      <c r="F76" s="285"/>
      <c r="G76" s="285"/>
      <c r="H76" s="285"/>
      <c r="I76" s="757">
        <f>I77+I78+I79+I80</f>
        <v>0</v>
      </c>
      <c r="J76" s="290"/>
    </row>
    <row r="77" spans="1:10" ht="31.5" hidden="1" customHeight="1" x14ac:dyDescent="0.25">
      <c r="A77" s="595"/>
      <c r="B77" s="593"/>
      <c r="C77" s="591"/>
      <c r="D77" s="594"/>
      <c r="E77" s="596" t="s">
        <v>428</v>
      </c>
      <c r="F77" s="289"/>
      <c r="G77" s="289"/>
      <c r="H77" s="289"/>
      <c r="I77" s="257"/>
      <c r="J77" s="290"/>
    </row>
    <row r="78" spans="1:10" ht="91.5" hidden="1" customHeight="1" x14ac:dyDescent="0.25">
      <c r="A78" s="595"/>
      <c r="B78" s="593"/>
      <c r="C78" s="591"/>
      <c r="D78" s="594"/>
      <c r="E78" s="596" t="s">
        <v>459</v>
      </c>
      <c r="F78" s="289"/>
      <c r="G78" s="289"/>
      <c r="H78" s="289"/>
      <c r="I78" s="257"/>
      <c r="J78" s="290"/>
    </row>
    <row r="79" spans="1:10" ht="90.75" hidden="1" customHeight="1" x14ac:dyDescent="0.25">
      <c r="A79" s="595"/>
      <c r="B79" s="593"/>
      <c r="C79" s="591"/>
      <c r="D79" s="594"/>
      <c r="E79" s="596" t="s">
        <v>460</v>
      </c>
      <c r="F79" s="289"/>
      <c r="G79" s="289"/>
      <c r="H79" s="289"/>
      <c r="I79" s="257"/>
      <c r="J79" s="290"/>
    </row>
    <row r="80" spans="1:10" ht="94.5" hidden="1" customHeight="1" x14ac:dyDescent="0.25">
      <c r="A80" s="595"/>
      <c r="B80" s="593"/>
      <c r="C80" s="591"/>
      <c r="D80" s="594"/>
      <c r="E80" s="596" t="s">
        <v>461</v>
      </c>
      <c r="F80" s="289"/>
      <c r="G80" s="289"/>
      <c r="H80" s="289"/>
      <c r="I80" s="257"/>
      <c r="J80" s="290"/>
    </row>
    <row r="81" spans="1:10" ht="79.5" customHeight="1" thickBot="1" x14ac:dyDescent="0.3">
      <c r="A81" s="595" t="s">
        <v>179</v>
      </c>
      <c r="B81" s="593" t="s">
        <v>513</v>
      </c>
      <c r="C81" s="591" t="s">
        <v>500</v>
      </c>
      <c r="D81" s="292" t="s">
        <v>178</v>
      </c>
      <c r="E81" s="6" t="s">
        <v>514</v>
      </c>
      <c r="F81" s="289"/>
      <c r="G81" s="289"/>
      <c r="H81" s="289"/>
      <c r="I81" s="758">
        <v>50000</v>
      </c>
      <c r="J81" s="290"/>
    </row>
    <row r="82" spans="1:10" ht="26.25" hidden="1" thickBot="1" x14ac:dyDescent="0.3">
      <c r="A82" s="291">
        <v>3700000</v>
      </c>
      <c r="B82" s="72"/>
      <c r="C82" s="78"/>
      <c r="D82" s="292" t="s">
        <v>190</v>
      </c>
      <c r="E82" s="289"/>
      <c r="F82" s="289"/>
      <c r="G82" s="289"/>
      <c r="H82" s="289"/>
      <c r="I82" s="759">
        <f>I83</f>
        <v>0</v>
      </c>
      <c r="J82" s="290"/>
    </row>
    <row r="83" spans="1:10" ht="26.25" hidden="1" thickBot="1" x14ac:dyDescent="0.3">
      <c r="A83" s="291">
        <v>3710000</v>
      </c>
      <c r="B83" s="72"/>
      <c r="C83" s="78"/>
      <c r="D83" s="292" t="s">
        <v>190</v>
      </c>
      <c r="E83" s="289"/>
      <c r="F83" s="289"/>
      <c r="G83" s="289"/>
      <c r="H83" s="289"/>
      <c r="I83" s="759">
        <f>I84</f>
        <v>0</v>
      </c>
      <c r="J83" s="290"/>
    </row>
    <row r="84" spans="1:10" ht="36.75" hidden="1" thickBot="1" x14ac:dyDescent="0.3">
      <c r="A84" s="293">
        <v>3710160</v>
      </c>
      <c r="B84" s="294" t="s">
        <v>191</v>
      </c>
      <c r="C84" s="294" t="s">
        <v>46</v>
      </c>
      <c r="D84" s="295" t="s">
        <v>192</v>
      </c>
      <c r="E84" s="296"/>
      <c r="F84" s="296"/>
      <c r="G84" s="296"/>
      <c r="H84" s="296"/>
      <c r="I84" s="760"/>
      <c r="J84" s="297"/>
    </row>
    <row r="85" spans="1:10" ht="16.5" thickBot="1" x14ac:dyDescent="0.3">
      <c r="A85" s="892" t="s">
        <v>199</v>
      </c>
      <c r="B85" s="893"/>
      <c r="C85" s="893"/>
      <c r="D85" s="893"/>
      <c r="E85" s="893"/>
      <c r="F85" s="893"/>
      <c r="G85" s="893"/>
      <c r="H85" s="893"/>
      <c r="I85" s="574">
        <f>I54+I15+I82</f>
        <v>20013423.050000001</v>
      </c>
      <c r="J85" s="298"/>
    </row>
    <row r="86" spans="1:10" ht="15.75" x14ac:dyDescent="0.25">
      <c r="A86" s="299"/>
      <c r="B86" s="299"/>
      <c r="C86" s="299"/>
      <c r="D86" s="299"/>
      <c r="E86" s="299"/>
      <c r="F86" s="299"/>
      <c r="G86" s="299"/>
      <c r="H86" s="299"/>
      <c r="I86" s="300"/>
      <c r="J86" s="85"/>
    </row>
    <row r="87" spans="1:10" ht="15.75" x14ac:dyDescent="0.25">
      <c r="A87" s="299"/>
      <c r="B87" s="299"/>
      <c r="C87" s="299"/>
      <c r="D87" s="299"/>
      <c r="E87" s="299"/>
      <c r="F87" s="299"/>
      <c r="G87" s="299"/>
      <c r="H87" s="299"/>
      <c r="I87" s="300"/>
      <c r="J87" s="85"/>
    </row>
    <row r="89" spans="1:10" s="28" customFormat="1" ht="18.75" x14ac:dyDescent="0.3">
      <c r="A89" s="28" t="s">
        <v>525</v>
      </c>
      <c r="C89" s="162"/>
      <c r="E89" s="750"/>
      <c r="F89" s="750" t="s">
        <v>526</v>
      </c>
      <c r="I89" s="201"/>
    </row>
  </sheetData>
  <mergeCells count="9">
    <mergeCell ref="F1:J1"/>
    <mergeCell ref="F2:J2"/>
    <mergeCell ref="F3:J3"/>
    <mergeCell ref="F4:J4"/>
    <mergeCell ref="A85:H85"/>
    <mergeCell ref="A9:B9"/>
    <mergeCell ref="C7:J7"/>
    <mergeCell ref="C8:J8"/>
    <mergeCell ref="C6:J6"/>
  </mergeCells>
  <phoneticPr fontId="0" type="noConversion"/>
  <pageMargins left="0.78740157480314965" right="0.19685039370078741" top="0.19685039370078741" bottom="0.23622047244094491" header="0.19685039370078741" footer="0.19685039370078741"/>
  <pageSetup paperSize="9" scale="66" fitToHeight="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94"/>
  <sheetViews>
    <sheetView zoomScale="80" zoomScaleNormal="80" workbookViewId="0">
      <selection activeCell="B1" sqref="B1"/>
    </sheetView>
  </sheetViews>
  <sheetFormatPr defaultRowHeight="12.75" x14ac:dyDescent="0.2"/>
  <cols>
    <col min="1" max="1" width="0.7109375" style="1" customWidth="1"/>
    <col min="2" max="2" width="11.5703125" style="1" customWidth="1"/>
    <col min="3" max="3" width="11.28515625" style="1" customWidth="1"/>
    <col min="4" max="4" width="14" style="1" customWidth="1"/>
    <col min="5" max="5" width="36.28515625" style="1" customWidth="1"/>
    <col min="6" max="6" width="35.140625" style="1" customWidth="1"/>
    <col min="7" max="7" width="16.42578125" style="1" customWidth="1"/>
    <col min="8" max="8" width="15.7109375" style="35" customWidth="1"/>
    <col min="9" max="9" width="16.140625" style="1" customWidth="1"/>
    <col min="10" max="10" width="15.5703125" style="1" customWidth="1"/>
    <col min="11" max="11" width="15.42578125" style="1" customWidth="1"/>
    <col min="12" max="12" width="9.140625" style="1"/>
    <col min="13" max="13" width="17" style="1" customWidth="1"/>
    <col min="14" max="16384" width="9.140625" style="1"/>
  </cols>
  <sheetData>
    <row r="1" spans="2:13" ht="15.75" x14ac:dyDescent="0.25">
      <c r="I1" s="855" t="s">
        <v>361</v>
      </c>
      <c r="J1" s="855"/>
      <c r="K1" s="855"/>
    </row>
    <row r="2" spans="2:13" ht="18.75" customHeight="1" x14ac:dyDescent="0.25">
      <c r="C2" s="3"/>
      <c r="H2" s="856" t="str">
        <f>додаток_1!D2</f>
        <v xml:space="preserve"> до  рішення Здолбунівської міської ради</v>
      </c>
      <c r="I2" s="856"/>
      <c r="J2" s="856"/>
      <c r="K2" s="856"/>
    </row>
    <row r="3" spans="2:13" ht="33.75" customHeight="1" x14ac:dyDescent="0.25">
      <c r="C3" s="3"/>
      <c r="F3" s="36"/>
      <c r="H3" s="856" t="str">
        <f>додаток_1!D3</f>
        <v>"Про зміни до бюджету Здолбунівської міської територіальної громади на 2025 рік"</v>
      </c>
      <c r="I3" s="856"/>
      <c r="J3" s="856"/>
      <c r="K3" s="856"/>
    </row>
    <row r="4" spans="2:13" ht="15.75" x14ac:dyDescent="0.25">
      <c r="C4" s="3"/>
      <c r="H4" s="855" t="str">
        <f>додаток_1!D4</f>
        <v xml:space="preserve">від 10 березня 2025 року № 2589 </v>
      </c>
      <c r="I4" s="855"/>
      <c r="J4" s="855"/>
      <c r="K4" s="855"/>
    </row>
    <row r="5" spans="2:13" x14ac:dyDescent="0.2">
      <c r="C5" s="3"/>
      <c r="I5" s="36"/>
      <c r="J5" s="36"/>
      <c r="K5" s="36"/>
    </row>
    <row r="6" spans="2:13" ht="8.25" customHeight="1" x14ac:dyDescent="0.2">
      <c r="C6" s="906"/>
      <c r="D6" s="906"/>
      <c r="E6" s="906"/>
      <c r="F6" s="906"/>
      <c r="G6" s="906"/>
      <c r="H6" s="906"/>
      <c r="I6" s="906"/>
      <c r="J6" s="906"/>
      <c r="K6" s="906"/>
    </row>
    <row r="7" spans="2:13" ht="18.75" x14ac:dyDescent="0.3">
      <c r="C7" s="857" t="s">
        <v>370</v>
      </c>
      <c r="D7" s="857"/>
      <c r="E7" s="857"/>
      <c r="F7" s="857"/>
      <c r="G7" s="857"/>
      <c r="H7" s="857"/>
      <c r="I7" s="857"/>
      <c r="J7" s="857"/>
      <c r="K7" s="857"/>
    </row>
    <row r="8" spans="2:13" ht="18.75" x14ac:dyDescent="0.3">
      <c r="C8" s="857" t="s">
        <v>371</v>
      </c>
      <c r="D8" s="857"/>
      <c r="E8" s="857"/>
      <c r="F8" s="857"/>
      <c r="G8" s="857"/>
      <c r="H8" s="857"/>
      <c r="I8" s="857"/>
      <c r="J8" s="857"/>
      <c r="K8" s="857"/>
    </row>
    <row r="9" spans="2:13" s="38" customFormat="1" ht="11.25" x14ac:dyDescent="0.2">
      <c r="B9" s="37">
        <v>1755900000</v>
      </c>
      <c r="D9" s="39"/>
      <c r="E9" s="39"/>
      <c r="F9" s="39"/>
      <c r="G9" s="39"/>
      <c r="H9" s="40"/>
      <c r="I9" s="39"/>
      <c r="J9" s="39"/>
    </row>
    <row r="10" spans="2:13" s="38" customFormat="1" ht="11.25" x14ac:dyDescent="0.2">
      <c r="B10" s="38" t="s">
        <v>127</v>
      </c>
      <c r="D10" s="41"/>
      <c r="E10" s="41"/>
      <c r="F10" s="41"/>
      <c r="G10" s="41"/>
      <c r="H10" s="42"/>
      <c r="I10" s="41"/>
      <c r="J10" s="41"/>
    </row>
    <row r="11" spans="2:13" ht="13.5" thickBot="1" x14ac:dyDescent="0.25">
      <c r="J11" s="1" t="s">
        <v>19</v>
      </c>
    </row>
    <row r="12" spans="2:13" ht="89.25" customHeight="1" x14ac:dyDescent="0.2">
      <c r="B12" s="895" t="s">
        <v>134</v>
      </c>
      <c r="C12" s="897" t="s">
        <v>129</v>
      </c>
      <c r="D12" s="899" t="s">
        <v>118</v>
      </c>
      <c r="E12" s="897" t="s">
        <v>135</v>
      </c>
      <c r="F12" s="901" t="s">
        <v>136</v>
      </c>
      <c r="G12" s="899" t="s">
        <v>137</v>
      </c>
      <c r="H12" s="904" t="s">
        <v>108</v>
      </c>
      <c r="I12" s="901" t="s">
        <v>15</v>
      </c>
      <c r="J12" s="901" t="s">
        <v>5</v>
      </c>
      <c r="K12" s="903"/>
    </row>
    <row r="13" spans="2:13" ht="60" customHeight="1" thickBot="1" x14ac:dyDescent="0.25">
      <c r="B13" s="896"/>
      <c r="C13" s="898"/>
      <c r="D13" s="900"/>
      <c r="E13" s="898"/>
      <c r="F13" s="902"/>
      <c r="G13" s="900"/>
      <c r="H13" s="905"/>
      <c r="I13" s="902"/>
      <c r="J13" s="43" t="s">
        <v>109</v>
      </c>
      <c r="K13" s="44" t="s">
        <v>110</v>
      </c>
    </row>
    <row r="14" spans="2:13" ht="15" customHeight="1" thickBot="1" x14ac:dyDescent="0.25">
      <c r="B14" s="45">
        <v>1</v>
      </c>
      <c r="C14" s="46">
        <v>2</v>
      </c>
      <c r="D14" s="47">
        <v>3</v>
      </c>
      <c r="E14" s="46">
        <v>4</v>
      </c>
      <c r="F14" s="48">
        <v>5</v>
      </c>
      <c r="G14" s="47">
        <v>6</v>
      </c>
      <c r="H14" s="49">
        <v>7</v>
      </c>
      <c r="I14" s="48">
        <v>8</v>
      </c>
      <c r="J14" s="48">
        <v>9</v>
      </c>
      <c r="K14" s="50">
        <v>10</v>
      </c>
    </row>
    <row r="15" spans="2:13" s="183" customFormat="1" ht="15.75" customHeight="1" x14ac:dyDescent="0.25">
      <c r="B15" s="606" t="s">
        <v>154</v>
      </c>
      <c r="C15" s="607"/>
      <c r="D15" s="608"/>
      <c r="E15" s="609" t="s">
        <v>45</v>
      </c>
      <c r="F15" s="610"/>
      <c r="G15" s="610"/>
      <c r="H15" s="51">
        <f>SUM(H16:H43)</f>
        <v>15183755</v>
      </c>
      <c r="I15" s="51">
        <f>SUM(I16:I43)</f>
        <v>8582461</v>
      </c>
      <c r="J15" s="51">
        <f>SUM(J16:J43)</f>
        <v>6601294</v>
      </c>
      <c r="K15" s="642">
        <f>SUM(K16:K43)</f>
        <v>5886294</v>
      </c>
      <c r="M15" s="347"/>
    </row>
    <row r="16" spans="2:13" ht="63" hidden="1" customHeight="1" x14ac:dyDescent="0.2">
      <c r="B16" s="53" t="s">
        <v>90</v>
      </c>
      <c r="C16" s="54" t="s">
        <v>74</v>
      </c>
      <c r="D16" s="55" t="s">
        <v>46</v>
      </c>
      <c r="E16" s="56" t="s">
        <v>75</v>
      </c>
      <c r="F16" s="57"/>
      <c r="G16" s="58"/>
      <c r="H16" s="59">
        <f>J16</f>
        <v>0</v>
      </c>
      <c r="I16" s="60"/>
      <c r="J16" s="61">
        <f>K16</f>
        <v>0</v>
      </c>
      <c r="K16" s="62"/>
      <c r="M16" s="52"/>
    </row>
    <row r="17" spans="2:13" ht="44.25" hidden="1" customHeight="1" x14ac:dyDescent="0.2">
      <c r="B17" s="421" t="s">
        <v>91</v>
      </c>
      <c r="C17" s="422" t="s">
        <v>70</v>
      </c>
      <c r="D17" s="431" t="s">
        <v>55</v>
      </c>
      <c r="E17" s="629" t="s">
        <v>85</v>
      </c>
      <c r="F17" s="612" t="s">
        <v>434</v>
      </c>
      <c r="G17" s="69" t="s">
        <v>464</v>
      </c>
      <c r="H17" s="613">
        <f>I17+J17</f>
        <v>0</v>
      </c>
      <c r="I17" s="614">
        <f>додаток_3!E18</f>
        <v>0</v>
      </c>
      <c r="J17" s="615"/>
      <c r="K17" s="616"/>
    </row>
    <row r="18" spans="2:13" ht="56.25" hidden="1" customHeight="1" x14ac:dyDescent="0.2">
      <c r="B18" s="421" t="s">
        <v>390</v>
      </c>
      <c r="C18" s="422">
        <v>3032</v>
      </c>
      <c r="D18" s="431" t="s">
        <v>65</v>
      </c>
      <c r="E18" s="629" t="s">
        <v>391</v>
      </c>
      <c r="F18" s="612" t="s">
        <v>435</v>
      </c>
      <c r="G18" s="69" t="s">
        <v>464</v>
      </c>
      <c r="H18" s="613">
        <f>I18</f>
        <v>0</v>
      </c>
      <c r="I18" s="614">
        <f>додаток_3!E19</f>
        <v>0</v>
      </c>
      <c r="J18" s="615"/>
      <c r="K18" s="616"/>
    </row>
    <row r="19" spans="2:13" ht="59.25" hidden="1" customHeight="1" x14ac:dyDescent="0.2">
      <c r="B19" s="423" t="s">
        <v>92</v>
      </c>
      <c r="C19" s="283">
        <v>3033</v>
      </c>
      <c r="D19" s="431" t="s">
        <v>65</v>
      </c>
      <c r="E19" s="629" t="str">
        <f>додаток_3!D20</f>
        <v>Компенсаційні виплати на пільговий проїзд автомобільним транспортом окремим категоріям громадян</v>
      </c>
      <c r="F19" s="612" t="s">
        <v>435</v>
      </c>
      <c r="G19" s="69" t="s">
        <v>464</v>
      </c>
      <c r="H19" s="613">
        <f>I19+J19</f>
        <v>0</v>
      </c>
      <c r="I19" s="614">
        <f>додаток_3!E20</f>
        <v>0</v>
      </c>
      <c r="J19" s="614"/>
      <c r="K19" s="616"/>
    </row>
    <row r="20" spans="2:13" ht="87.75" hidden="1" customHeight="1" x14ac:dyDescent="0.2">
      <c r="B20" s="419" t="s">
        <v>228</v>
      </c>
      <c r="C20" s="283">
        <v>3035</v>
      </c>
      <c r="D20" s="430" t="s">
        <v>65</v>
      </c>
      <c r="E20" s="287" t="s">
        <v>229</v>
      </c>
      <c r="F20" s="612" t="s">
        <v>436</v>
      </c>
      <c r="G20" s="69" t="s">
        <v>464</v>
      </c>
      <c r="H20" s="613">
        <f>I20+J20</f>
        <v>0</v>
      </c>
      <c r="I20" s="614">
        <f>додаток_3!E21</f>
        <v>0</v>
      </c>
      <c r="J20" s="614"/>
      <c r="K20" s="616"/>
      <c r="M20" s="52"/>
    </row>
    <row r="21" spans="2:13" ht="66" hidden="1" customHeight="1" x14ac:dyDescent="0.2">
      <c r="B21" s="421" t="s">
        <v>290</v>
      </c>
      <c r="C21" s="422" t="s">
        <v>291</v>
      </c>
      <c r="D21" s="431" t="s">
        <v>288</v>
      </c>
      <c r="E21" s="287" t="s">
        <v>289</v>
      </c>
      <c r="F21" s="612" t="s">
        <v>437</v>
      </c>
      <c r="G21" s="69" t="s">
        <v>464</v>
      </c>
      <c r="H21" s="613">
        <f>J21</f>
        <v>0</v>
      </c>
      <c r="I21" s="614"/>
      <c r="J21" s="641">
        <f>K21</f>
        <v>0</v>
      </c>
      <c r="K21" s="616"/>
      <c r="M21" s="52"/>
    </row>
    <row r="22" spans="2:13" ht="54" hidden="1" customHeight="1" x14ac:dyDescent="0.2">
      <c r="B22" s="416" t="s">
        <v>348</v>
      </c>
      <c r="C22" s="428">
        <v>3112</v>
      </c>
      <c r="D22" s="611" t="s">
        <v>180</v>
      </c>
      <c r="E22" s="287" t="s">
        <v>350</v>
      </c>
      <c r="F22" s="612" t="s">
        <v>433</v>
      </c>
      <c r="G22" s="69" t="s">
        <v>464</v>
      </c>
      <c r="H22" s="613">
        <f>I22+J22</f>
        <v>0</v>
      </c>
      <c r="I22" s="614">
        <f>додаток_3!F23</f>
        <v>0</v>
      </c>
      <c r="J22" s="614"/>
      <c r="K22" s="616"/>
    </row>
    <row r="23" spans="2:13" ht="76.5" hidden="1" customHeight="1" x14ac:dyDescent="0.2">
      <c r="B23" s="519" t="s">
        <v>286</v>
      </c>
      <c r="C23" s="520">
        <v>3160</v>
      </c>
      <c r="D23" s="359" t="s">
        <v>67</v>
      </c>
      <c r="E23" s="287" t="s">
        <v>285</v>
      </c>
      <c r="F23" s="612" t="s">
        <v>435</v>
      </c>
      <c r="G23" s="69" t="s">
        <v>464</v>
      </c>
      <c r="H23" s="613">
        <f>I23</f>
        <v>0</v>
      </c>
      <c r="I23" s="614">
        <f>додаток_3!E24</f>
        <v>0</v>
      </c>
      <c r="J23" s="614"/>
      <c r="K23" s="616"/>
    </row>
    <row r="24" spans="2:13" ht="72" customHeight="1" x14ac:dyDescent="0.2">
      <c r="B24" s="421" t="s">
        <v>124</v>
      </c>
      <c r="C24" s="422" t="s">
        <v>102</v>
      </c>
      <c r="D24" s="431" t="s">
        <v>48</v>
      </c>
      <c r="E24" s="287" t="s">
        <v>103</v>
      </c>
      <c r="F24" s="612" t="s">
        <v>435</v>
      </c>
      <c r="G24" s="69" t="s">
        <v>464</v>
      </c>
      <c r="H24" s="613">
        <f>I24+J24</f>
        <v>2000000</v>
      </c>
      <c r="I24" s="614">
        <v>2000000</v>
      </c>
      <c r="J24" s="614"/>
      <c r="K24" s="616"/>
    </row>
    <row r="25" spans="2:13" ht="38.25" hidden="1" x14ac:dyDescent="0.2">
      <c r="B25" s="421" t="s">
        <v>124</v>
      </c>
      <c r="C25" s="422" t="s">
        <v>102</v>
      </c>
      <c r="D25" s="431" t="s">
        <v>48</v>
      </c>
      <c r="E25" s="287" t="s">
        <v>103</v>
      </c>
      <c r="F25" s="612" t="s">
        <v>438</v>
      </c>
      <c r="G25" s="69" t="s">
        <v>464</v>
      </c>
      <c r="H25" s="613">
        <f>I25+J25</f>
        <v>0</v>
      </c>
      <c r="I25" s="614"/>
      <c r="J25" s="614"/>
      <c r="K25" s="616"/>
    </row>
    <row r="26" spans="2:13" ht="38.25" hidden="1" x14ac:dyDescent="0.2">
      <c r="B26" s="421" t="s">
        <v>125</v>
      </c>
      <c r="C26" s="422" t="s">
        <v>104</v>
      </c>
      <c r="D26" s="431" t="s">
        <v>51</v>
      </c>
      <c r="E26" s="629">
        <f>додаток_3!D81</f>
        <v>0</v>
      </c>
      <c r="F26" s="612" t="s">
        <v>439</v>
      </c>
      <c r="G26" s="69" t="s">
        <v>464</v>
      </c>
      <c r="H26" s="613">
        <f>I26+J26</f>
        <v>0</v>
      </c>
      <c r="I26" s="614">
        <f>додаток_3!E26</f>
        <v>0</v>
      </c>
      <c r="J26" s="614"/>
      <c r="K26" s="616"/>
    </row>
    <row r="27" spans="2:13" ht="90" customHeight="1" x14ac:dyDescent="0.2">
      <c r="B27" s="423" t="s">
        <v>138</v>
      </c>
      <c r="C27" s="424" t="s">
        <v>139</v>
      </c>
      <c r="D27" s="432" t="s">
        <v>49</v>
      </c>
      <c r="E27" s="630" t="s">
        <v>140</v>
      </c>
      <c r="F27" s="631" t="s">
        <v>440</v>
      </c>
      <c r="G27" s="69" t="s">
        <v>464</v>
      </c>
      <c r="H27" s="617">
        <f>I27</f>
        <v>4658461</v>
      </c>
      <c r="I27" s="618">
        <f>додаток_3!E28</f>
        <v>4658461</v>
      </c>
      <c r="J27" s="618"/>
      <c r="K27" s="619"/>
      <c r="M27" s="52"/>
    </row>
    <row r="28" spans="2:13" ht="86.25" customHeight="1" x14ac:dyDescent="0.2">
      <c r="B28" s="419" t="s">
        <v>194</v>
      </c>
      <c r="C28" s="284" t="s">
        <v>195</v>
      </c>
      <c r="D28" s="430" t="s">
        <v>49</v>
      </c>
      <c r="E28" s="287" t="s">
        <v>196</v>
      </c>
      <c r="F28" s="631" t="s">
        <v>440</v>
      </c>
      <c r="G28" s="69" t="s">
        <v>464</v>
      </c>
      <c r="H28" s="613">
        <f>I28</f>
        <v>200000</v>
      </c>
      <c r="I28" s="614">
        <f>додаток_3!E29</f>
        <v>200000</v>
      </c>
      <c r="J28" s="614"/>
      <c r="K28" s="616"/>
    </row>
    <row r="29" spans="2:13" ht="75.75" hidden="1" customHeight="1" x14ac:dyDescent="0.2">
      <c r="B29" s="421" t="s">
        <v>293</v>
      </c>
      <c r="C29" s="284" t="s">
        <v>292</v>
      </c>
      <c r="D29" s="431" t="s">
        <v>49</v>
      </c>
      <c r="E29" s="287" t="str">
        <f>додаток_3!D30</f>
        <v>Інша діяльність, пов'язана з експлуатацією об'єктів житлово-комунального господарства</v>
      </c>
      <c r="F29" s="612" t="s">
        <v>441</v>
      </c>
      <c r="G29" s="69" t="s">
        <v>464</v>
      </c>
      <c r="H29" s="613">
        <f>I29</f>
        <v>0</v>
      </c>
      <c r="I29" s="614">
        <f>додаток_3!E30</f>
        <v>0</v>
      </c>
      <c r="J29" s="614"/>
      <c r="K29" s="616"/>
    </row>
    <row r="30" spans="2:13" ht="42.75" hidden="1" customHeight="1" x14ac:dyDescent="0.2">
      <c r="B30" s="421" t="s">
        <v>93</v>
      </c>
      <c r="C30" s="422" t="s">
        <v>78</v>
      </c>
      <c r="D30" s="431" t="s">
        <v>49</v>
      </c>
      <c r="E30" s="287" t="s">
        <v>79</v>
      </c>
      <c r="F30" s="612" t="s">
        <v>474</v>
      </c>
      <c r="G30" s="69" t="s">
        <v>464</v>
      </c>
      <c r="H30" s="613">
        <f>I30+J30</f>
        <v>0</v>
      </c>
      <c r="I30" s="614">
        <f>додаток_3!E31</f>
        <v>0</v>
      </c>
      <c r="J30" s="614"/>
      <c r="K30" s="616"/>
    </row>
    <row r="31" spans="2:13" ht="63.75" customHeight="1" x14ac:dyDescent="0.2">
      <c r="B31" s="421" t="s">
        <v>393</v>
      </c>
      <c r="C31" s="422" t="s">
        <v>394</v>
      </c>
      <c r="D31" s="431" t="s">
        <v>276</v>
      </c>
      <c r="E31" s="287" t="s">
        <v>395</v>
      </c>
      <c r="F31" s="612" t="s">
        <v>453</v>
      </c>
      <c r="G31" s="69" t="s">
        <v>464</v>
      </c>
      <c r="H31" s="613">
        <f>J31</f>
        <v>5357295</v>
      </c>
      <c r="I31" s="614"/>
      <c r="J31" s="641">
        <f>K31</f>
        <v>5357295</v>
      </c>
      <c r="K31" s="616">
        <f>додаток_3!J32</f>
        <v>5357295</v>
      </c>
    </row>
    <row r="32" spans="2:13" ht="60" customHeight="1" x14ac:dyDescent="0.2">
      <c r="B32" s="421" t="s">
        <v>94</v>
      </c>
      <c r="C32" s="426">
        <v>7130</v>
      </c>
      <c r="D32" s="431" t="s">
        <v>54</v>
      </c>
      <c r="E32" s="287" t="s">
        <v>68</v>
      </c>
      <c r="F32" s="612" t="s">
        <v>442</v>
      </c>
      <c r="G32" s="69" t="s">
        <v>464</v>
      </c>
      <c r="H32" s="613">
        <f>I32+J32</f>
        <v>400000</v>
      </c>
      <c r="I32" s="614">
        <f>додаток_3!E33</f>
        <v>0</v>
      </c>
      <c r="J32" s="614">
        <v>400000</v>
      </c>
      <c r="K32" s="616"/>
    </row>
    <row r="33" spans="2:13" ht="51" hidden="1" x14ac:dyDescent="0.2">
      <c r="B33" s="421" t="s">
        <v>95</v>
      </c>
      <c r="C33" s="426">
        <v>7350</v>
      </c>
      <c r="D33" s="431" t="s">
        <v>84</v>
      </c>
      <c r="E33" s="287" t="s">
        <v>83</v>
      </c>
      <c r="F33" s="612" t="s">
        <v>443</v>
      </c>
      <c r="G33" s="69" t="s">
        <v>464</v>
      </c>
      <c r="H33" s="613">
        <f t="shared" ref="H33:H34" si="0">I33+J33</f>
        <v>0</v>
      </c>
      <c r="I33" s="614"/>
      <c r="J33" s="641">
        <f>додаток_3!J34</f>
        <v>0</v>
      </c>
      <c r="K33" s="616">
        <f t="shared" ref="K33" si="1">J33</f>
        <v>0</v>
      </c>
    </row>
    <row r="34" spans="2:13" ht="49.5" hidden="1" customHeight="1" x14ac:dyDescent="0.2">
      <c r="B34" s="421" t="s">
        <v>96</v>
      </c>
      <c r="C34" s="426">
        <v>7461</v>
      </c>
      <c r="D34" s="431" t="s">
        <v>81</v>
      </c>
      <c r="E34" s="287" t="s">
        <v>82</v>
      </c>
      <c r="F34" s="612" t="s">
        <v>444</v>
      </c>
      <c r="G34" s="69" t="s">
        <v>464</v>
      </c>
      <c r="H34" s="613">
        <f t="shared" si="0"/>
        <v>0</v>
      </c>
      <c r="I34" s="614">
        <f>додаток_3!F35</f>
        <v>0</v>
      </c>
      <c r="J34" s="614"/>
      <c r="K34" s="616"/>
    </row>
    <row r="35" spans="2:13" ht="58.5" customHeight="1" x14ac:dyDescent="0.2">
      <c r="B35" s="421" t="s">
        <v>97</v>
      </c>
      <c r="C35" s="426">
        <v>7670</v>
      </c>
      <c r="D35" s="431" t="s">
        <v>53</v>
      </c>
      <c r="E35" s="287" t="s">
        <v>69</v>
      </c>
      <c r="F35" s="612" t="s">
        <v>453</v>
      </c>
      <c r="G35" s="69" t="s">
        <v>464</v>
      </c>
      <c r="H35" s="613">
        <f>I35+J35</f>
        <v>28999</v>
      </c>
      <c r="I35" s="614"/>
      <c r="J35" s="641">
        <f>K35</f>
        <v>28999</v>
      </c>
      <c r="K35" s="616">
        <f>додаток_3!J36</f>
        <v>28999</v>
      </c>
    </row>
    <row r="36" spans="2:13" ht="97.5" customHeight="1" x14ac:dyDescent="0.2">
      <c r="B36" s="421" t="s">
        <v>101</v>
      </c>
      <c r="C36" s="426">
        <v>7693</v>
      </c>
      <c r="D36" s="431" t="s">
        <v>53</v>
      </c>
      <c r="E36" s="287" t="s">
        <v>100</v>
      </c>
      <c r="F36" s="612" t="s">
        <v>445</v>
      </c>
      <c r="G36" s="69" t="s">
        <v>464</v>
      </c>
      <c r="H36" s="613">
        <f>J36+I36</f>
        <v>-126000</v>
      </c>
      <c r="I36" s="614">
        <f>додаток_3!F38</f>
        <v>-126000</v>
      </c>
      <c r="J36" s="614"/>
      <c r="K36" s="616"/>
    </row>
    <row r="37" spans="2:13" ht="64.5" hidden="1" customHeight="1" x14ac:dyDescent="0.2">
      <c r="B37" s="425" t="s">
        <v>277</v>
      </c>
      <c r="C37" s="427">
        <v>8110</v>
      </c>
      <c r="D37" s="433" t="s">
        <v>279</v>
      </c>
      <c r="E37" s="287" t="s">
        <v>278</v>
      </c>
      <c r="F37" s="612" t="s">
        <v>477</v>
      </c>
      <c r="G37" s="69" t="s">
        <v>478</v>
      </c>
      <c r="H37" s="613">
        <f t="shared" ref="H37:H42" si="2">I37+J37</f>
        <v>0</v>
      </c>
      <c r="I37" s="614"/>
      <c r="J37" s="614"/>
      <c r="K37" s="616"/>
    </row>
    <row r="38" spans="2:13" s="686" customFormat="1" ht="82.5" customHeight="1" x14ac:dyDescent="0.2">
      <c r="B38" s="425" t="s">
        <v>277</v>
      </c>
      <c r="C38" s="427">
        <v>8110</v>
      </c>
      <c r="D38" s="433" t="s">
        <v>279</v>
      </c>
      <c r="E38" s="287" t="s">
        <v>278</v>
      </c>
      <c r="F38" s="612" t="s">
        <v>517</v>
      </c>
      <c r="G38" s="69" t="s">
        <v>505</v>
      </c>
      <c r="H38" s="613">
        <f t="shared" si="2"/>
        <v>100000</v>
      </c>
      <c r="I38" s="614">
        <v>100000</v>
      </c>
      <c r="J38" s="614"/>
      <c r="K38" s="616"/>
    </row>
    <row r="39" spans="2:13" ht="66" hidden="1" customHeight="1" x14ac:dyDescent="0.2">
      <c r="B39" s="425" t="s">
        <v>277</v>
      </c>
      <c r="C39" s="427">
        <v>8110</v>
      </c>
      <c r="D39" s="433" t="s">
        <v>279</v>
      </c>
      <c r="E39" s="287" t="s">
        <v>278</v>
      </c>
      <c r="F39" s="612" t="s">
        <v>472</v>
      </c>
      <c r="G39" s="69" t="s">
        <v>473</v>
      </c>
      <c r="H39" s="613">
        <f>I39+J39</f>
        <v>0</v>
      </c>
      <c r="I39" s="614"/>
      <c r="J39" s="614"/>
      <c r="K39" s="616"/>
    </row>
    <row r="40" spans="2:13" ht="57" hidden="1" customHeight="1" x14ac:dyDescent="0.2">
      <c r="B40" s="425" t="s">
        <v>283</v>
      </c>
      <c r="C40" s="427">
        <v>8220</v>
      </c>
      <c r="D40" s="433" t="s">
        <v>231</v>
      </c>
      <c r="E40" s="287" t="s">
        <v>284</v>
      </c>
      <c r="F40" s="612" t="s">
        <v>446</v>
      </c>
      <c r="G40" s="69" t="s">
        <v>467</v>
      </c>
      <c r="H40" s="613">
        <f t="shared" si="2"/>
        <v>0</v>
      </c>
      <c r="I40" s="614">
        <f>додаток_3!E40</f>
        <v>0</v>
      </c>
      <c r="J40" s="614"/>
      <c r="K40" s="616"/>
    </row>
    <row r="41" spans="2:13" ht="63" customHeight="1" x14ac:dyDescent="0.2">
      <c r="B41" s="419" t="s">
        <v>280</v>
      </c>
      <c r="C41" s="283">
        <v>8240</v>
      </c>
      <c r="D41" s="430" t="s">
        <v>231</v>
      </c>
      <c r="E41" s="287" t="s">
        <v>281</v>
      </c>
      <c r="F41" s="612" t="s">
        <v>518</v>
      </c>
      <c r="G41" s="69" t="s">
        <v>465</v>
      </c>
      <c r="H41" s="613">
        <f>I41+J41</f>
        <v>500000</v>
      </c>
      <c r="I41" s="614">
        <f>додаток_3!E41</f>
        <v>500000</v>
      </c>
      <c r="J41" s="614"/>
      <c r="K41" s="616"/>
    </row>
    <row r="42" spans="2:13" ht="63" customHeight="1" x14ac:dyDescent="0.2">
      <c r="B42" s="707" t="s">
        <v>99</v>
      </c>
      <c r="C42" s="426">
        <v>8340</v>
      </c>
      <c r="D42" s="431" t="s">
        <v>86</v>
      </c>
      <c r="E42" s="287" t="s">
        <v>87</v>
      </c>
      <c r="F42" s="612" t="s">
        <v>475</v>
      </c>
      <c r="G42" s="69" t="s">
        <v>464</v>
      </c>
      <c r="H42" s="613">
        <f t="shared" si="2"/>
        <v>315000</v>
      </c>
      <c r="I42" s="614"/>
      <c r="J42" s="641">
        <f>додаток_3!J42</f>
        <v>315000</v>
      </c>
      <c r="K42" s="616"/>
    </row>
    <row r="43" spans="2:13" s="686" customFormat="1" ht="63" customHeight="1" thickBot="1" x14ac:dyDescent="0.25">
      <c r="B43" s="699" t="s">
        <v>226</v>
      </c>
      <c r="C43" s="700">
        <v>9800</v>
      </c>
      <c r="D43" s="701" t="s">
        <v>70</v>
      </c>
      <c r="E43" s="702" t="s">
        <v>227</v>
      </c>
      <c r="F43" s="703" t="s">
        <v>506</v>
      </c>
      <c r="G43" s="69" t="s">
        <v>507</v>
      </c>
      <c r="H43" s="613">
        <f>I43+J43</f>
        <v>1750000</v>
      </c>
      <c r="I43" s="704">
        <f>додаток_3!E46</f>
        <v>1250000</v>
      </c>
      <c r="J43" s="705">
        <f>K43</f>
        <v>500000</v>
      </c>
      <c r="K43" s="706">
        <f>додаток_3!J46</f>
        <v>500000</v>
      </c>
    </row>
    <row r="44" spans="2:13" s="183" customFormat="1" ht="31.5" customHeight="1" thickBot="1" x14ac:dyDescent="0.3">
      <c r="B44" s="577" t="s">
        <v>156</v>
      </c>
      <c r="C44" s="632"/>
      <c r="D44" s="633"/>
      <c r="E44" s="634" t="s">
        <v>157</v>
      </c>
      <c r="F44" s="635"/>
      <c r="G44" s="635"/>
      <c r="H44" s="620">
        <f>SUM(H45:H75)</f>
        <v>20613804.050000001</v>
      </c>
      <c r="I44" s="620">
        <f>SUM(I45:I77)</f>
        <v>5986675</v>
      </c>
      <c r="J44" s="620">
        <f>SUM(J45:J77)</f>
        <v>14627129.050000001</v>
      </c>
      <c r="K44" s="621">
        <f>SUM(K45:K77)</f>
        <v>13322903.450000001</v>
      </c>
      <c r="M44" s="347"/>
    </row>
    <row r="45" spans="2:13" ht="51" hidden="1" x14ac:dyDescent="0.2">
      <c r="B45" s="419" t="s">
        <v>158</v>
      </c>
      <c r="C45" s="284" t="s">
        <v>67</v>
      </c>
      <c r="D45" s="431" t="s">
        <v>47</v>
      </c>
      <c r="E45" s="202" t="s">
        <v>76</v>
      </c>
      <c r="F45" s="640" t="s">
        <v>447</v>
      </c>
      <c r="G45" s="69" t="s">
        <v>466</v>
      </c>
      <c r="H45" s="613">
        <f>J45</f>
        <v>0</v>
      </c>
      <c r="I45" s="614"/>
      <c r="J45" s="641">
        <f t="shared" ref="J45:J48" si="3">K45</f>
        <v>0</v>
      </c>
      <c r="K45" s="616"/>
      <c r="M45" s="52"/>
    </row>
    <row r="46" spans="2:13" ht="51" hidden="1" x14ac:dyDescent="0.2">
      <c r="B46" s="712" t="s">
        <v>158</v>
      </c>
      <c r="C46" s="713" t="s">
        <v>67</v>
      </c>
      <c r="D46" s="432" t="s">
        <v>47</v>
      </c>
      <c r="E46" s="714" t="s">
        <v>76</v>
      </c>
      <c r="F46" s="715" t="s">
        <v>448</v>
      </c>
      <c r="G46" s="716" t="s">
        <v>464</v>
      </c>
      <c r="H46" s="617">
        <f>I46</f>
        <v>0</v>
      </c>
      <c r="I46" s="618"/>
      <c r="J46" s="618"/>
      <c r="K46" s="619"/>
      <c r="M46" s="52"/>
    </row>
    <row r="47" spans="2:13" ht="81" customHeight="1" x14ac:dyDescent="0.2">
      <c r="B47" s="727" t="s">
        <v>206</v>
      </c>
      <c r="C47" s="728">
        <v>1021</v>
      </c>
      <c r="D47" s="729" t="s">
        <v>159</v>
      </c>
      <c r="E47" s="730" t="s">
        <v>207</v>
      </c>
      <c r="F47" s="731" t="s">
        <v>508</v>
      </c>
      <c r="G47" s="732" t="s">
        <v>509</v>
      </c>
      <c r="H47" s="733">
        <f>I47+J47</f>
        <v>200000</v>
      </c>
      <c r="I47" s="734">
        <v>200000</v>
      </c>
      <c r="J47" s="734"/>
      <c r="K47" s="735"/>
      <c r="M47" s="52"/>
    </row>
    <row r="48" spans="2:13" ht="38.25" hidden="1" x14ac:dyDescent="0.2">
      <c r="B48" s="636" t="s">
        <v>206</v>
      </c>
      <c r="C48" s="637">
        <v>1021</v>
      </c>
      <c r="D48" s="429" t="s">
        <v>159</v>
      </c>
      <c r="E48" s="202" t="s">
        <v>207</v>
      </c>
      <c r="F48" s="640"/>
      <c r="G48" s="69" t="s">
        <v>432</v>
      </c>
      <c r="H48" s="613">
        <f>I48+J48</f>
        <v>0</v>
      </c>
      <c r="I48" s="614"/>
      <c r="J48" s="614">
        <f t="shared" si="3"/>
        <v>0</v>
      </c>
      <c r="K48" s="616"/>
    </row>
    <row r="49" spans="2:11" ht="57" hidden="1" customHeight="1" x14ac:dyDescent="0.2">
      <c r="B49" s="636" t="s">
        <v>206</v>
      </c>
      <c r="C49" s="637">
        <v>1021</v>
      </c>
      <c r="D49" s="429" t="s">
        <v>159</v>
      </c>
      <c r="E49" s="202" t="s">
        <v>207</v>
      </c>
      <c r="F49" s="640" t="s">
        <v>447</v>
      </c>
      <c r="G49" s="69" t="s">
        <v>466</v>
      </c>
      <c r="H49" s="613">
        <f>J49</f>
        <v>0</v>
      </c>
      <c r="I49" s="614"/>
      <c r="J49" s="641">
        <f>K49</f>
        <v>0</v>
      </c>
      <c r="K49" s="616"/>
    </row>
    <row r="50" spans="2:11" ht="52.5" hidden="1" customHeight="1" x14ac:dyDescent="0.2">
      <c r="B50" s="416" t="s">
        <v>398</v>
      </c>
      <c r="C50" s="428">
        <v>1403</v>
      </c>
      <c r="D50" s="429" t="s">
        <v>161</v>
      </c>
      <c r="E50" s="638" t="s">
        <v>399</v>
      </c>
      <c r="F50" s="640" t="s">
        <v>463</v>
      </c>
      <c r="G50" s="69" t="s">
        <v>464</v>
      </c>
      <c r="H50" s="613">
        <f>I50+J50</f>
        <v>0</v>
      </c>
      <c r="I50" s="614"/>
      <c r="J50" s="614"/>
      <c r="K50" s="616"/>
    </row>
    <row r="51" spans="2:11" ht="114.75" hidden="1" x14ac:dyDescent="0.2">
      <c r="B51" s="636" t="s">
        <v>206</v>
      </c>
      <c r="C51" s="637">
        <v>1021</v>
      </c>
      <c r="D51" s="429" t="s">
        <v>159</v>
      </c>
      <c r="E51" s="202" t="s">
        <v>207</v>
      </c>
      <c r="F51" s="640" t="s">
        <v>476</v>
      </c>
      <c r="G51" s="69" t="s">
        <v>464</v>
      </c>
      <c r="H51" s="613">
        <f>I51</f>
        <v>0</v>
      </c>
      <c r="I51" s="614"/>
      <c r="J51" s="614"/>
      <c r="K51" s="616"/>
    </row>
    <row r="52" spans="2:11" ht="51" hidden="1" x14ac:dyDescent="0.2">
      <c r="B52" s="416" t="s">
        <v>244</v>
      </c>
      <c r="C52" s="428">
        <v>1142</v>
      </c>
      <c r="D52" s="429" t="s">
        <v>161</v>
      </c>
      <c r="E52" s="638" t="s">
        <v>245</v>
      </c>
      <c r="F52" s="640" t="s">
        <v>455</v>
      </c>
      <c r="G52" s="69" t="s">
        <v>464</v>
      </c>
      <c r="H52" s="613">
        <f>I52+J52</f>
        <v>0</v>
      </c>
      <c r="I52" s="614"/>
      <c r="J52" s="622"/>
      <c r="K52" s="623"/>
    </row>
    <row r="53" spans="2:11" ht="81" hidden="1" customHeight="1" x14ac:dyDescent="0.2">
      <c r="B53" s="416" t="s">
        <v>244</v>
      </c>
      <c r="C53" s="428">
        <v>1142</v>
      </c>
      <c r="D53" s="429" t="s">
        <v>161</v>
      </c>
      <c r="E53" s="638" t="s">
        <v>245</v>
      </c>
      <c r="F53" s="640" t="s">
        <v>449</v>
      </c>
      <c r="G53" s="69" t="s">
        <v>464</v>
      </c>
      <c r="H53" s="613">
        <f>I53</f>
        <v>0</v>
      </c>
      <c r="I53" s="614"/>
      <c r="J53" s="622"/>
      <c r="K53" s="623"/>
    </row>
    <row r="54" spans="2:11" ht="103.5" customHeight="1" x14ac:dyDescent="0.2">
      <c r="B54" s="416" t="s">
        <v>497</v>
      </c>
      <c r="C54" s="428">
        <v>1183</v>
      </c>
      <c r="D54" s="429" t="s">
        <v>161</v>
      </c>
      <c r="E54" s="639" t="s">
        <v>498</v>
      </c>
      <c r="F54" s="612" t="s">
        <v>453</v>
      </c>
      <c r="G54" s="69" t="s">
        <v>464</v>
      </c>
      <c r="H54" s="613">
        <f>I54+J54</f>
        <v>744800</v>
      </c>
      <c r="I54" s="613"/>
      <c r="J54" s="613">
        <f>K54</f>
        <v>744800</v>
      </c>
      <c r="K54" s="736">
        <f>додаток_3!O60</f>
        <v>744800</v>
      </c>
    </row>
    <row r="55" spans="2:11" ht="38.25" hidden="1" x14ac:dyDescent="0.2">
      <c r="B55" s="416" t="s">
        <v>213</v>
      </c>
      <c r="C55" s="428">
        <v>1151</v>
      </c>
      <c r="D55" s="429" t="s">
        <v>161</v>
      </c>
      <c r="E55" s="639" t="s">
        <v>215</v>
      </c>
      <c r="F55" s="640"/>
      <c r="G55" s="69" t="s">
        <v>432</v>
      </c>
      <c r="H55" s="613">
        <f t="shared" ref="H55:H70" si="4">I55+J55</f>
        <v>0</v>
      </c>
      <c r="I55" s="614"/>
      <c r="J55" s="614">
        <f>додаток_3!O58</f>
        <v>0</v>
      </c>
      <c r="K55" s="616">
        <f>J55</f>
        <v>0</v>
      </c>
    </row>
    <row r="56" spans="2:11" ht="51" hidden="1" x14ac:dyDescent="0.2">
      <c r="B56" s="416" t="s">
        <v>497</v>
      </c>
      <c r="C56" s="428">
        <v>1183</v>
      </c>
      <c r="D56" s="429" t="s">
        <v>161</v>
      </c>
      <c r="E56" s="639"/>
      <c r="F56" s="640" t="s">
        <v>437</v>
      </c>
      <c r="G56" s="69" t="s">
        <v>464</v>
      </c>
      <c r="H56" s="613">
        <f t="shared" si="4"/>
        <v>0</v>
      </c>
      <c r="I56" s="614"/>
      <c r="J56" s="614"/>
      <c r="K56" s="616"/>
    </row>
    <row r="57" spans="2:11" ht="63.75" hidden="1" x14ac:dyDescent="0.2">
      <c r="B57" s="416" t="s">
        <v>341</v>
      </c>
      <c r="C57" s="428">
        <v>1182</v>
      </c>
      <c r="D57" s="429" t="s">
        <v>161</v>
      </c>
      <c r="E57" s="639" t="s">
        <v>342</v>
      </c>
      <c r="F57" s="640"/>
      <c r="G57" s="69" t="s">
        <v>432</v>
      </c>
      <c r="H57" s="613">
        <f t="shared" si="4"/>
        <v>0</v>
      </c>
      <c r="I57" s="614"/>
      <c r="J57" s="614"/>
      <c r="K57" s="616"/>
    </row>
    <row r="58" spans="2:11" ht="111" customHeight="1" x14ac:dyDescent="0.2">
      <c r="B58" s="416" t="s">
        <v>343</v>
      </c>
      <c r="C58" s="428">
        <v>1241</v>
      </c>
      <c r="D58" s="429" t="s">
        <v>161</v>
      </c>
      <c r="E58" s="639" t="s">
        <v>345</v>
      </c>
      <c r="F58" s="709" t="s">
        <v>453</v>
      </c>
      <c r="G58" s="69" t="s">
        <v>464</v>
      </c>
      <c r="H58" s="613">
        <f t="shared" si="4"/>
        <v>2346485.0499999998</v>
      </c>
      <c r="I58" s="614"/>
      <c r="J58" s="614">
        <f>K58</f>
        <v>2346485.0499999998</v>
      </c>
      <c r="K58" s="616">
        <f>додаток_5!I64</f>
        <v>2346485.0499999998</v>
      </c>
    </row>
    <row r="59" spans="2:11" ht="106.5" customHeight="1" x14ac:dyDescent="0.2">
      <c r="B59" s="416" t="s">
        <v>344</v>
      </c>
      <c r="C59" s="428">
        <v>1242</v>
      </c>
      <c r="D59" s="429" t="s">
        <v>161</v>
      </c>
      <c r="E59" s="639" t="s">
        <v>346</v>
      </c>
      <c r="F59" s="709" t="s">
        <v>453</v>
      </c>
      <c r="G59" s="69" t="s">
        <v>464</v>
      </c>
      <c r="H59" s="613">
        <f t="shared" si="4"/>
        <v>3734500</v>
      </c>
      <c r="I59" s="614"/>
      <c r="J59" s="614">
        <f>K59</f>
        <v>3734500</v>
      </c>
      <c r="K59" s="616">
        <f>додаток_3!J63</f>
        <v>3734500</v>
      </c>
    </row>
    <row r="60" spans="2:11" s="686" customFormat="1" ht="156" customHeight="1" x14ac:dyDescent="0.2">
      <c r="B60" s="416" t="s">
        <v>491</v>
      </c>
      <c r="C60" s="428">
        <v>1261</v>
      </c>
      <c r="D60" s="429" t="s">
        <v>161</v>
      </c>
      <c r="E60" s="639" t="s">
        <v>494</v>
      </c>
      <c r="F60" s="69" t="s">
        <v>453</v>
      </c>
      <c r="G60" s="69" t="s">
        <v>464</v>
      </c>
      <c r="H60" s="613">
        <f>I60+J60</f>
        <v>6126062</v>
      </c>
      <c r="I60" s="614"/>
      <c r="J60" s="622">
        <f>K60</f>
        <v>6126062</v>
      </c>
      <c r="K60" s="616">
        <f>додаток_3!O65</f>
        <v>6126062</v>
      </c>
    </row>
    <row r="61" spans="2:11" ht="129" customHeight="1" x14ac:dyDescent="0.2">
      <c r="B61" s="416" t="s">
        <v>324</v>
      </c>
      <c r="C61" s="428">
        <v>1291</v>
      </c>
      <c r="D61" s="429" t="s">
        <v>161</v>
      </c>
      <c r="E61" s="639" t="s">
        <v>326</v>
      </c>
      <c r="F61" s="69" t="s">
        <v>453</v>
      </c>
      <c r="G61" s="69" t="s">
        <v>464</v>
      </c>
      <c r="H61" s="613">
        <f>I61+J61</f>
        <v>326056.40000000002</v>
      </c>
      <c r="I61" s="614"/>
      <c r="J61" s="622">
        <f>K61</f>
        <v>326056.40000000002</v>
      </c>
      <c r="K61" s="616">
        <f>додаток_3!O68</f>
        <v>326056.40000000002</v>
      </c>
    </row>
    <row r="62" spans="2:11" ht="117.75" customHeight="1" x14ac:dyDescent="0.2">
      <c r="B62" s="416" t="s">
        <v>325</v>
      </c>
      <c r="C62" s="428">
        <v>1292</v>
      </c>
      <c r="D62" s="429" t="s">
        <v>161</v>
      </c>
      <c r="E62" s="639" t="s">
        <v>327</v>
      </c>
      <c r="F62" s="69" t="s">
        <v>453</v>
      </c>
      <c r="G62" s="69" t="s">
        <v>464</v>
      </c>
      <c r="H62" s="613">
        <f t="shared" si="4"/>
        <v>1304225.6000000001</v>
      </c>
      <c r="I62" s="614"/>
      <c r="J62" s="622">
        <v>1304225.6000000001</v>
      </c>
      <c r="K62" s="616"/>
    </row>
    <row r="63" spans="2:11" ht="58.5" customHeight="1" x14ac:dyDescent="0.2">
      <c r="B63" s="416" t="s">
        <v>403</v>
      </c>
      <c r="C63" s="428">
        <v>1300</v>
      </c>
      <c r="D63" s="429" t="s">
        <v>161</v>
      </c>
      <c r="E63" s="639" t="s">
        <v>462</v>
      </c>
      <c r="F63" s="640" t="s">
        <v>453</v>
      </c>
      <c r="G63" s="69" t="s">
        <v>464</v>
      </c>
      <c r="H63" s="613">
        <f>I63+J63</f>
        <v>-5000</v>
      </c>
      <c r="I63" s="614"/>
      <c r="J63" s="622">
        <f>K63</f>
        <v>-5000</v>
      </c>
      <c r="K63" s="624">
        <f>додаток_3!J70</f>
        <v>-5000</v>
      </c>
    </row>
    <row r="64" spans="2:11" ht="98.25" customHeight="1" x14ac:dyDescent="0.2">
      <c r="B64" s="416" t="s">
        <v>173</v>
      </c>
      <c r="C64" s="428">
        <v>2010</v>
      </c>
      <c r="D64" s="429" t="s">
        <v>171</v>
      </c>
      <c r="E64" s="639" t="s">
        <v>172</v>
      </c>
      <c r="F64" s="640" t="s">
        <v>450</v>
      </c>
      <c r="G64" s="69" t="s">
        <v>468</v>
      </c>
      <c r="H64" s="613">
        <f t="shared" si="4"/>
        <v>5000000</v>
      </c>
      <c r="I64" s="625">
        <f>додаток_3!E73</f>
        <v>5000000</v>
      </c>
      <c r="J64" s="622"/>
      <c r="K64" s="623"/>
    </row>
    <row r="65" spans="2:13" ht="51" hidden="1" x14ac:dyDescent="0.2">
      <c r="B65" s="416" t="s">
        <v>173</v>
      </c>
      <c r="C65" s="428">
        <v>2010</v>
      </c>
      <c r="D65" s="429" t="s">
        <v>171</v>
      </c>
      <c r="E65" s="639" t="s">
        <v>172</v>
      </c>
      <c r="F65" s="640" t="s">
        <v>451</v>
      </c>
      <c r="G65" s="69" t="s">
        <v>464</v>
      </c>
      <c r="H65" s="613">
        <f t="shared" si="4"/>
        <v>0</v>
      </c>
      <c r="I65" s="625"/>
      <c r="J65" s="641">
        <f>K65</f>
        <v>0</v>
      </c>
      <c r="K65" s="616">
        <f>додаток_3!J73</f>
        <v>0</v>
      </c>
    </row>
    <row r="66" spans="2:13" ht="82.5" customHeight="1" x14ac:dyDescent="0.2">
      <c r="B66" s="416" t="s">
        <v>176</v>
      </c>
      <c r="C66" s="428">
        <v>2100</v>
      </c>
      <c r="D66" s="429" t="s">
        <v>174</v>
      </c>
      <c r="E66" s="639" t="s">
        <v>175</v>
      </c>
      <c r="F66" s="640" t="s">
        <v>452</v>
      </c>
      <c r="G66" s="69" t="s">
        <v>469</v>
      </c>
      <c r="H66" s="613">
        <f t="shared" si="4"/>
        <v>15175</v>
      </c>
      <c r="I66" s="625">
        <f>додаток_3!E74</f>
        <v>15175</v>
      </c>
      <c r="J66" s="622"/>
      <c r="K66" s="623"/>
    </row>
    <row r="67" spans="2:13" ht="94.5" customHeight="1" x14ac:dyDescent="0.2">
      <c r="B67" s="416" t="s">
        <v>179</v>
      </c>
      <c r="C67" s="428">
        <v>2111</v>
      </c>
      <c r="D67" s="429" t="s">
        <v>177</v>
      </c>
      <c r="E67" s="202" t="s">
        <v>178</v>
      </c>
      <c r="F67" s="640" t="s">
        <v>458</v>
      </c>
      <c r="G67" s="69" t="s">
        <v>470</v>
      </c>
      <c r="H67" s="613">
        <f t="shared" si="4"/>
        <v>771500</v>
      </c>
      <c r="I67" s="625">
        <f>додаток_3!E75</f>
        <v>771500</v>
      </c>
      <c r="J67" s="622"/>
      <c r="K67" s="623"/>
    </row>
    <row r="68" spans="2:13" s="686" customFormat="1" ht="64.5" customHeight="1" thickBot="1" x14ac:dyDescent="0.25">
      <c r="B68" s="737" t="s">
        <v>179</v>
      </c>
      <c r="C68" s="738">
        <v>2111</v>
      </c>
      <c r="D68" s="739" t="s">
        <v>177</v>
      </c>
      <c r="E68" s="740" t="s">
        <v>178</v>
      </c>
      <c r="F68" s="741" t="s">
        <v>453</v>
      </c>
      <c r="G68" s="742" t="s">
        <v>464</v>
      </c>
      <c r="H68" s="743">
        <f t="shared" si="4"/>
        <v>50000</v>
      </c>
      <c r="I68" s="744"/>
      <c r="J68" s="745">
        <f>K68</f>
        <v>50000</v>
      </c>
      <c r="K68" s="746">
        <f>додаток_3!J75</f>
        <v>50000</v>
      </c>
    </row>
    <row r="69" spans="2:13" ht="50.25" hidden="1" customHeight="1" x14ac:dyDescent="0.2">
      <c r="B69" s="717" t="s">
        <v>404</v>
      </c>
      <c r="C69" s="718">
        <v>2170</v>
      </c>
      <c r="D69" s="719" t="s">
        <v>217</v>
      </c>
      <c r="E69" s="720" t="s">
        <v>405</v>
      </c>
      <c r="F69" s="721" t="s">
        <v>453</v>
      </c>
      <c r="G69" s="722" t="s">
        <v>464</v>
      </c>
      <c r="H69" s="723">
        <f t="shared" si="4"/>
        <v>0</v>
      </c>
      <c r="I69" s="724"/>
      <c r="J69" s="725">
        <f>K69</f>
        <v>0</v>
      </c>
      <c r="K69" s="726">
        <f>додаток_3!J76</f>
        <v>0</v>
      </c>
    </row>
    <row r="70" spans="2:13" ht="50.25" hidden="1" customHeight="1" x14ac:dyDescent="0.2">
      <c r="B70" s="416" t="s">
        <v>329</v>
      </c>
      <c r="C70" s="428">
        <v>3133</v>
      </c>
      <c r="D70" s="429" t="s">
        <v>180</v>
      </c>
      <c r="E70" s="202" t="s">
        <v>330</v>
      </c>
      <c r="F70" s="640" t="s">
        <v>457</v>
      </c>
      <c r="G70" s="69" t="s">
        <v>471</v>
      </c>
      <c r="H70" s="613">
        <f t="shared" si="4"/>
        <v>0</v>
      </c>
      <c r="I70" s="625"/>
      <c r="J70" s="614"/>
      <c r="K70" s="616"/>
    </row>
    <row r="71" spans="2:13" ht="38.25" hidden="1" x14ac:dyDescent="0.2">
      <c r="B71" s="416" t="s">
        <v>165</v>
      </c>
      <c r="C71" s="428" t="s">
        <v>166</v>
      </c>
      <c r="D71" s="429" t="s">
        <v>167</v>
      </c>
      <c r="E71" s="202" t="s">
        <v>168</v>
      </c>
      <c r="F71" s="640"/>
      <c r="G71" s="69" t="s">
        <v>432</v>
      </c>
      <c r="H71" s="613">
        <f>J71</f>
        <v>0</v>
      </c>
      <c r="I71" s="625"/>
      <c r="J71" s="614"/>
      <c r="K71" s="616"/>
    </row>
    <row r="72" spans="2:13" ht="51" hidden="1" x14ac:dyDescent="0.2">
      <c r="B72" s="419" t="s">
        <v>163</v>
      </c>
      <c r="C72" s="284" t="s">
        <v>104</v>
      </c>
      <c r="D72" s="430" t="s">
        <v>51</v>
      </c>
      <c r="E72" s="202" t="s">
        <v>105</v>
      </c>
      <c r="F72" s="640" t="s">
        <v>456</v>
      </c>
      <c r="G72" s="69" t="s">
        <v>464</v>
      </c>
      <c r="H72" s="613">
        <f t="shared" ref="H72:H73" si="5">I72+J72</f>
        <v>0</v>
      </c>
      <c r="I72" s="614">
        <f>додаток_3!E81</f>
        <v>0</v>
      </c>
      <c r="J72" s="614"/>
      <c r="K72" s="616"/>
    </row>
    <row r="73" spans="2:13" ht="51" hidden="1" x14ac:dyDescent="0.2">
      <c r="B73" s="416" t="s">
        <v>185</v>
      </c>
      <c r="C73" s="428">
        <v>5011</v>
      </c>
      <c r="D73" s="429" t="s">
        <v>52</v>
      </c>
      <c r="E73" s="202" t="s">
        <v>181</v>
      </c>
      <c r="F73" s="640" t="s">
        <v>454</v>
      </c>
      <c r="G73" s="69" t="s">
        <v>464</v>
      </c>
      <c r="H73" s="613">
        <f t="shared" si="5"/>
        <v>0</v>
      </c>
      <c r="I73" s="614">
        <f>додаток_3!E83</f>
        <v>0</v>
      </c>
      <c r="J73" s="614"/>
      <c r="K73" s="616"/>
      <c r="M73" s="52"/>
    </row>
    <row r="74" spans="2:13" ht="51" hidden="1" x14ac:dyDescent="0.2">
      <c r="B74" s="416" t="s">
        <v>186</v>
      </c>
      <c r="C74" s="428">
        <v>5012</v>
      </c>
      <c r="D74" s="429" t="s">
        <v>52</v>
      </c>
      <c r="E74" s="202" t="s">
        <v>182</v>
      </c>
      <c r="F74" s="640" t="s">
        <v>454</v>
      </c>
      <c r="G74" s="69" t="s">
        <v>464</v>
      </c>
      <c r="H74" s="613">
        <f>I74</f>
        <v>0</v>
      </c>
      <c r="I74" s="614"/>
      <c r="J74" s="614"/>
      <c r="K74" s="616"/>
      <c r="M74" s="52"/>
    </row>
    <row r="75" spans="2:13" ht="51" hidden="1" x14ac:dyDescent="0.2">
      <c r="B75" s="416" t="s">
        <v>188</v>
      </c>
      <c r="C75" s="428">
        <v>5053</v>
      </c>
      <c r="D75" s="429" t="s">
        <v>52</v>
      </c>
      <c r="E75" s="202" t="s">
        <v>184</v>
      </c>
      <c r="F75" s="640" t="s">
        <v>454</v>
      </c>
      <c r="G75" s="69" t="s">
        <v>464</v>
      </c>
      <c r="H75" s="613">
        <f>I75</f>
        <v>0</v>
      </c>
      <c r="I75" s="614">
        <f>додаток_3!F86</f>
        <v>0</v>
      </c>
      <c r="J75" s="614"/>
      <c r="K75" s="616"/>
      <c r="M75" s="52"/>
    </row>
    <row r="76" spans="2:13" ht="24" hidden="1" x14ac:dyDescent="0.2">
      <c r="B76" s="65" t="s">
        <v>189</v>
      </c>
      <c r="C76" s="73" t="s">
        <v>88</v>
      </c>
      <c r="D76" s="67" t="s">
        <v>52</v>
      </c>
      <c r="E76" s="56" t="s">
        <v>89</v>
      </c>
      <c r="F76" s="69"/>
      <c r="G76" s="70"/>
      <c r="H76" s="613"/>
      <c r="I76" s="614"/>
      <c r="J76" s="614"/>
      <c r="K76" s="616">
        <f>J76</f>
        <v>0</v>
      </c>
    </row>
    <row r="77" spans="2:13" ht="36.75" hidden="1" thickBot="1" x14ac:dyDescent="0.25">
      <c r="B77" s="416" t="s">
        <v>164</v>
      </c>
      <c r="C77" s="428" t="s">
        <v>122</v>
      </c>
      <c r="D77" s="67" t="s">
        <v>52</v>
      </c>
      <c r="E77" s="56" t="s">
        <v>123</v>
      </c>
      <c r="F77" s="69"/>
      <c r="G77" s="70"/>
      <c r="H77" s="613"/>
      <c r="I77" s="614"/>
      <c r="J77" s="614"/>
      <c r="K77" s="616"/>
    </row>
    <row r="78" spans="2:13" ht="15" thickBot="1" x14ac:dyDescent="0.25">
      <c r="B78" s="80" t="s">
        <v>120</v>
      </c>
      <c r="C78" s="81" t="s">
        <v>120</v>
      </c>
      <c r="D78" s="81" t="s">
        <v>120</v>
      </c>
      <c r="E78" s="82" t="s">
        <v>121</v>
      </c>
      <c r="F78" s="83" t="s">
        <v>120</v>
      </c>
      <c r="G78" s="83" t="s">
        <v>120</v>
      </c>
      <c r="H78" s="620">
        <f>H44+H15</f>
        <v>35797559.049999997</v>
      </c>
      <c r="I78" s="620">
        <f t="shared" ref="I78:K78" si="6">I44+I15</f>
        <v>14569136</v>
      </c>
      <c r="J78" s="620">
        <f t="shared" si="6"/>
        <v>21228423.050000001</v>
      </c>
      <c r="K78" s="621">
        <f t="shared" si="6"/>
        <v>19209197.450000003</v>
      </c>
      <c r="M78" s="52"/>
    </row>
    <row r="79" spans="2:13" ht="13.5" x14ac:dyDescent="0.25">
      <c r="D79" s="85"/>
      <c r="E79" s="86"/>
      <c r="F79" s="87"/>
      <c r="G79" s="87"/>
      <c r="H79" s="626"/>
      <c r="I79" s="627"/>
      <c r="J79" s="627"/>
      <c r="K79" s="628"/>
    </row>
    <row r="80" spans="2:13" ht="13.5" x14ac:dyDescent="0.25">
      <c r="D80" s="85"/>
      <c r="E80" s="86"/>
      <c r="F80" s="87"/>
      <c r="G80" s="87"/>
      <c r="H80" s="88"/>
      <c r="I80" s="88"/>
      <c r="J80" s="88"/>
      <c r="K80" s="88"/>
    </row>
    <row r="81" spans="2:10" s="94" customFormat="1" ht="18.75" x14ac:dyDescent="0.3">
      <c r="B81" s="28"/>
      <c r="C81" s="89"/>
      <c r="D81" s="89"/>
      <c r="E81" s="89"/>
      <c r="F81" s="90"/>
      <c r="G81" s="91"/>
      <c r="H81" s="92"/>
      <c r="I81" s="93"/>
    </row>
    <row r="82" spans="2:10" s="686" customFormat="1" ht="18.75" x14ac:dyDescent="0.3">
      <c r="B82" s="28" t="s">
        <v>525</v>
      </c>
      <c r="C82" s="28"/>
      <c r="D82" s="162"/>
      <c r="F82" s="750"/>
      <c r="G82" s="750"/>
      <c r="H82" s="750" t="s">
        <v>526</v>
      </c>
      <c r="I82" s="97"/>
      <c r="J82" s="97"/>
    </row>
    <row r="83" spans="2:10" x14ac:dyDescent="0.2">
      <c r="F83" s="95"/>
      <c r="G83" s="95"/>
      <c r="H83" s="96"/>
    </row>
    <row r="84" spans="2:10" x14ac:dyDescent="0.2">
      <c r="F84" s="95"/>
      <c r="G84" s="95"/>
      <c r="H84" s="98"/>
    </row>
    <row r="90" spans="2:10" s="94" customFormat="1" x14ac:dyDescent="0.2">
      <c r="H90" s="99"/>
    </row>
    <row r="91" spans="2:10" s="94" customFormat="1" x14ac:dyDescent="0.2">
      <c r="H91" s="99"/>
    </row>
    <row r="92" spans="2:10" s="94" customFormat="1" x14ac:dyDescent="0.2">
      <c r="H92" s="99"/>
    </row>
    <row r="93" spans="2:10" s="94" customFormat="1" x14ac:dyDescent="0.2">
      <c r="H93" s="99"/>
    </row>
    <row r="94" spans="2:10" s="94" customFormat="1" x14ac:dyDescent="0.2">
      <c r="H94" s="99"/>
    </row>
  </sheetData>
  <mergeCells count="16">
    <mergeCell ref="I1:K1"/>
    <mergeCell ref="C8:K8"/>
    <mergeCell ref="I12:I13"/>
    <mergeCell ref="J12:K12"/>
    <mergeCell ref="H12:H13"/>
    <mergeCell ref="C7:K7"/>
    <mergeCell ref="C6:K6"/>
    <mergeCell ref="H2:K2"/>
    <mergeCell ref="H3:K3"/>
    <mergeCell ref="H4:K4"/>
    <mergeCell ref="G12:G13"/>
    <mergeCell ref="B12:B13"/>
    <mergeCell ref="C12:C13"/>
    <mergeCell ref="D12:D13"/>
    <mergeCell ref="E12:E13"/>
    <mergeCell ref="F12:F13"/>
  </mergeCells>
  <phoneticPr fontId="0" type="noConversion"/>
  <pageMargins left="0.55118110236220474" right="0.15748031496062992" top="0.51181102362204722" bottom="0.19685039370078741" header="0.19685039370078741" footer="0.23622047244094491"/>
  <pageSetup paperSize="9" scale="5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1</vt:i4>
      </vt:variant>
    </vt:vector>
  </HeadingPairs>
  <TitlesOfParts>
    <vt:vector size="8" baseType="lpstr">
      <vt:lpstr>додаток_1</vt:lpstr>
      <vt:lpstr>додаток_2</vt:lpstr>
      <vt:lpstr>додаток_3</vt:lpstr>
      <vt:lpstr>додаток_4</vt:lpstr>
      <vt:lpstr>додаток_5</vt:lpstr>
      <vt:lpstr>додаток_6</vt:lpstr>
      <vt:lpstr>Лист1</vt:lpstr>
      <vt:lpstr>додаток_3!Область_печати</vt:lpstr>
    </vt:vector>
  </TitlesOfParts>
  <Company>ЗФВ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Користувач Lenovo</cp:lastModifiedBy>
  <cp:lastPrinted>2025-03-24T14:56:50Z</cp:lastPrinted>
  <dcterms:created xsi:type="dcterms:W3CDTF">2000-06-23T10:38:01Z</dcterms:created>
  <dcterms:modified xsi:type="dcterms:W3CDTF">2025-05-26T08:11:57Z</dcterms:modified>
</cp:coreProperties>
</file>