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Мої документи\Рішення\2026 рік\бюджет\"/>
    </mc:Choice>
  </mc:AlternateContent>
  <xr:revisionPtr revIDLastSave="0" documentId="13_ncr:1_{36263321-13EF-42FE-B06E-88B0995026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_1" sheetId="17" r:id="rId1"/>
    <sheet name="додаток_2" sheetId="19" r:id="rId2"/>
    <sheet name="додаток_3" sheetId="2" r:id="rId3"/>
    <sheet name="додаток_4" sheetId="20" r:id="rId4"/>
    <sheet name="додаток_5" sheetId="4" r:id="rId5"/>
    <sheet name="додаток_6" sheetId="18" r:id="rId6"/>
    <sheet name="Лист1" sheetId="21" state="hidden" r:id="rId7"/>
  </sheets>
  <definedNames>
    <definedName name="_xlnm.Print_Area" localSheetId="2">додаток_3!$A$1:$P$103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9" i="2" l="1"/>
  <c r="F86" i="17"/>
  <c r="H69" i="18"/>
  <c r="G56" i="2"/>
  <c r="H59" i="2"/>
  <c r="G59" i="2"/>
  <c r="P68" i="2"/>
  <c r="P67" i="2"/>
  <c r="K65" i="2"/>
  <c r="J65" i="2"/>
  <c r="J68" i="2"/>
  <c r="L67" i="2"/>
  <c r="L65" i="2" s="1"/>
  <c r="N67" i="2"/>
  <c r="K67" i="2"/>
  <c r="O67" i="2"/>
  <c r="M67" i="2"/>
  <c r="J67" i="2"/>
  <c r="I67" i="2"/>
  <c r="I65" i="2" s="1"/>
  <c r="H67" i="2"/>
  <c r="G67" i="2"/>
  <c r="G65" i="2" s="1"/>
  <c r="F67" i="2"/>
  <c r="E67" i="2" s="1"/>
  <c r="P66" i="2"/>
  <c r="J66" i="2"/>
  <c r="O65" i="2"/>
  <c r="O61" i="2"/>
  <c r="N65" i="2"/>
  <c r="M65" i="2"/>
  <c r="H65" i="2"/>
  <c r="F65" i="2"/>
  <c r="E65" i="2" s="1"/>
  <c r="P62" i="2"/>
  <c r="N61" i="2"/>
  <c r="M61" i="2"/>
  <c r="L61" i="2"/>
  <c r="K61" i="2"/>
  <c r="J61" i="2" s="1"/>
  <c r="J62" i="2"/>
  <c r="I61" i="2"/>
  <c r="H61" i="2"/>
  <c r="G61" i="2"/>
  <c r="F61" i="2"/>
  <c r="E61" i="2"/>
  <c r="P61" i="2" l="1"/>
  <c r="P65" i="2"/>
  <c r="J35" i="2"/>
  <c r="J74" i="4"/>
  <c r="I74" i="4"/>
  <c r="I64" i="4"/>
  <c r="J64" i="4" s="1"/>
  <c r="H64" i="4"/>
  <c r="H70" i="4" s="1"/>
  <c r="J56" i="4"/>
  <c r="I56" i="4"/>
  <c r="J60" i="4"/>
  <c r="I60" i="4"/>
  <c r="J33" i="4"/>
  <c r="I33" i="4"/>
  <c r="J70" i="4" l="1"/>
  <c r="I70" i="4"/>
  <c r="I23" i="4" l="1"/>
  <c r="J23" i="4" s="1"/>
  <c r="N18" i="4" l="1"/>
  <c r="M18" i="4"/>
  <c r="L18" i="4"/>
  <c r="K18" i="4"/>
  <c r="J18" i="4"/>
  <c r="I18" i="4"/>
  <c r="H18" i="4"/>
  <c r="E22" i="19"/>
  <c r="J88" i="2"/>
  <c r="J15" i="4"/>
  <c r="I15" i="4"/>
  <c r="H15" i="4"/>
  <c r="K68" i="18"/>
  <c r="J68" i="18"/>
  <c r="I68" i="18"/>
  <c r="I28" i="4" l="1"/>
  <c r="J28" i="4"/>
  <c r="H71" i="18"/>
  <c r="H70" i="18"/>
  <c r="H68" i="18" s="1"/>
  <c r="J29" i="4" l="1"/>
  <c r="J32" i="4" s="1"/>
  <c r="J75" i="4" s="1"/>
  <c r="I29" i="4"/>
  <c r="I32" i="4" s="1"/>
  <c r="I75" i="4" s="1"/>
  <c r="H29" i="4"/>
  <c r="H32" i="4" s="1"/>
  <c r="O16" i="2"/>
  <c r="N16" i="2"/>
  <c r="M16" i="2"/>
  <c r="L16" i="2"/>
  <c r="P26" i="2"/>
  <c r="H23" i="4"/>
  <c r="H28" i="4" s="1"/>
  <c r="E36" i="20"/>
  <c r="D103" i="17"/>
  <c r="E18" i="20" s="1"/>
  <c r="F72" i="2"/>
  <c r="F71" i="2"/>
  <c r="F56" i="2"/>
  <c r="F59" i="2"/>
  <c r="F22" i="2"/>
  <c r="F73" i="2"/>
  <c r="O91" i="2"/>
  <c r="O90" i="2" s="1"/>
  <c r="N91" i="2"/>
  <c r="N90" i="2" s="1"/>
  <c r="M91" i="2"/>
  <c r="L91" i="2"/>
  <c r="K91" i="2"/>
  <c r="K90" i="2" s="1"/>
  <c r="J91" i="2"/>
  <c r="M90" i="2"/>
  <c r="L90" i="2"/>
  <c r="J90" i="2"/>
  <c r="O86" i="2"/>
  <c r="O85" i="2" s="1"/>
  <c r="J86" i="2"/>
  <c r="J85" i="2" s="1"/>
  <c r="N86" i="2"/>
  <c r="N85" i="2" s="1"/>
  <c r="M86" i="2"/>
  <c r="M85" i="2" s="1"/>
  <c r="L86" i="2"/>
  <c r="K86" i="2"/>
  <c r="L85" i="2"/>
  <c r="K85" i="2"/>
  <c r="H75" i="4" l="1"/>
  <c r="E89" i="2"/>
  <c r="P89" i="2" s="1"/>
  <c r="P88" i="2"/>
  <c r="E87" i="2"/>
  <c r="I86" i="2"/>
  <c r="I85" i="2" s="1"/>
  <c r="H86" i="2"/>
  <c r="H85" i="2" s="1"/>
  <c r="G86" i="2"/>
  <c r="G85" i="2" s="1"/>
  <c r="F86" i="2"/>
  <c r="F85" i="2" s="1"/>
  <c r="E86" i="2" l="1"/>
  <c r="E85" i="2" s="1"/>
  <c r="P87" i="2"/>
  <c r="P86" i="2"/>
  <c r="P85" i="2" s="1"/>
  <c r="E92" i="2"/>
  <c r="E83" i="2"/>
  <c r="E78" i="2"/>
  <c r="E77" i="2"/>
  <c r="E76" i="2"/>
  <c r="E70" i="2"/>
  <c r="E60" i="2"/>
  <c r="E59" i="2"/>
  <c r="E56" i="2"/>
  <c r="E55" i="2"/>
  <c r="E54" i="2"/>
  <c r="E52" i="2"/>
  <c r="E51" i="2"/>
  <c r="E50" i="2"/>
  <c r="E22" i="2"/>
  <c r="E17" i="2"/>
  <c r="B22" i="20" l="1"/>
  <c r="A22" i="20"/>
  <c r="E26" i="20"/>
  <c r="F58" i="2"/>
  <c r="E58" i="2" s="1"/>
  <c r="G58" i="2" l="1"/>
  <c r="H58" i="2"/>
  <c r="H64" i="18" l="1"/>
  <c r="J21" i="18" l="1"/>
  <c r="H21" i="18" s="1"/>
  <c r="E104" i="17" l="1"/>
  <c r="E102" i="17" s="1"/>
  <c r="G96" i="17"/>
  <c r="G95" i="17" s="1"/>
  <c r="D98" i="17"/>
  <c r="L49" i="2" l="1"/>
  <c r="I28" i="2"/>
  <c r="I16" i="2" s="1"/>
  <c r="H28" i="2"/>
  <c r="H16" i="2" s="1"/>
  <c r="G28" i="2"/>
  <c r="G16" i="2" s="1"/>
  <c r="F28" i="2"/>
  <c r="F16" i="2" s="1"/>
  <c r="I91" i="2"/>
  <c r="H91" i="2"/>
  <c r="G91" i="2"/>
  <c r="F91" i="2"/>
  <c r="E94" i="2"/>
  <c r="E93" i="2"/>
  <c r="E91" i="2" s="1"/>
  <c r="N49" i="2"/>
  <c r="M49" i="2"/>
  <c r="H49" i="2"/>
  <c r="K74" i="2"/>
  <c r="J74" i="2" s="1"/>
  <c r="J83" i="2"/>
  <c r="K69" i="2"/>
  <c r="J69" i="2" s="1"/>
  <c r="J56" i="2"/>
  <c r="F80" i="2"/>
  <c r="P70" i="2"/>
  <c r="P69" i="2" l="1"/>
  <c r="P74" i="2"/>
  <c r="P93" i="2"/>
  <c r="E41" i="2"/>
  <c r="I35" i="18" s="1"/>
  <c r="K33" i="2"/>
  <c r="E30" i="2"/>
  <c r="E25" i="2"/>
  <c r="J33" i="2" l="1"/>
  <c r="P33" i="2"/>
  <c r="E91" i="17"/>
  <c r="E90" i="17" s="1"/>
  <c r="E96" i="17"/>
  <c r="E75" i="17"/>
  <c r="D75" i="17" s="1"/>
  <c r="F29" i="19" l="1"/>
  <c r="E29" i="19"/>
  <c r="G22" i="19"/>
  <c r="G29" i="19" s="1"/>
  <c r="J43" i="18" l="1"/>
  <c r="F53" i="2"/>
  <c r="E53" i="2" s="1"/>
  <c r="G53" i="2"/>
  <c r="I22" i="18"/>
  <c r="G49" i="2" l="1"/>
  <c r="F49" i="2"/>
  <c r="B30" i="20" l="1"/>
  <c r="A30" i="20"/>
  <c r="E38" i="2"/>
  <c r="E27" i="2"/>
  <c r="E23" i="2"/>
  <c r="F113" i="17"/>
  <c r="D118" i="17"/>
  <c r="E44" i="20" s="1"/>
  <c r="E40" i="2" l="1"/>
  <c r="F94" i="17" l="1"/>
  <c r="D94" i="17" s="1"/>
  <c r="G90" i="17"/>
  <c r="F90" i="17" l="1"/>
  <c r="J53" i="18"/>
  <c r="H53" i="18" s="1"/>
  <c r="J52" i="18"/>
  <c r="H52" i="18" s="1"/>
  <c r="H51" i="18"/>
  <c r="H50" i="18"/>
  <c r="E62" i="20"/>
  <c r="B19" i="20"/>
  <c r="A19" i="20"/>
  <c r="D105" i="17"/>
  <c r="B25" i="20"/>
  <c r="A25" i="20"/>
  <c r="E39" i="2" l="1"/>
  <c r="P23" i="2"/>
  <c r="E23" i="20"/>
  <c r="D114" i="17"/>
  <c r="E22" i="20" s="1"/>
  <c r="B20" i="20"/>
  <c r="A20" i="20"/>
  <c r="F97" i="17" l="1"/>
  <c r="F96" i="17" s="1"/>
  <c r="F95" i="17" s="1"/>
  <c r="D97" i="17" l="1"/>
  <c r="D96" i="17" s="1"/>
  <c r="H40" i="18"/>
  <c r="F28" i="19"/>
  <c r="G28" i="19" s="1"/>
  <c r="F27" i="19"/>
  <c r="G27" i="19" s="1"/>
  <c r="G21" i="19"/>
  <c r="G20" i="19"/>
  <c r="P83" i="2" l="1"/>
  <c r="E82" i="20" l="1"/>
  <c r="O47" i="2" s="1"/>
  <c r="K47" i="2" s="1"/>
  <c r="J47" i="2" s="1"/>
  <c r="E29" i="2"/>
  <c r="D116" i="17"/>
  <c r="E46" i="2"/>
  <c r="E42" i="2"/>
  <c r="I36" i="18" s="1"/>
  <c r="B24" i="20"/>
  <c r="A24" i="20"/>
  <c r="D115" i="17"/>
  <c r="E24" i="20" s="1"/>
  <c r="N48" i="2"/>
  <c r="M48" i="2"/>
  <c r="E36" i="2"/>
  <c r="E34" i="2"/>
  <c r="P34" i="2" s="1"/>
  <c r="E32" i="2"/>
  <c r="I30" i="18" s="1"/>
  <c r="E31" i="2"/>
  <c r="I29" i="18" s="1"/>
  <c r="H29" i="18" s="1"/>
  <c r="G113" i="17"/>
  <c r="G101" i="17" s="1"/>
  <c r="G100" i="17" s="1"/>
  <c r="D93" i="17"/>
  <c r="E16" i="17"/>
  <c r="D16" i="17" s="1"/>
  <c r="D21" i="17"/>
  <c r="P56" i="2"/>
  <c r="G26" i="19"/>
  <c r="F26" i="19"/>
  <c r="F25" i="19" s="1"/>
  <c r="F30" i="19" s="1"/>
  <c r="E26" i="19"/>
  <c r="E25" i="19" s="1"/>
  <c r="E30" i="19" s="1"/>
  <c r="G19" i="19"/>
  <c r="G18" i="19" s="1"/>
  <c r="G23" i="19" s="1"/>
  <c r="F19" i="19"/>
  <c r="F18" i="19" s="1"/>
  <c r="F23" i="19" s="1"/>
  <c r="E19" i="19"/>
  <c r="E18" i="19" s="1"/>
  <c r="E23" i="19" s="1"/>
  <c r="G25" i="19"/>
  <c r="G30" i="19" s="1"/>
  <c r="D28" i="19"/>
  <c r="D27" i="19"/>
  <c r="D4" i="20"/>
  <c r="D3" i="20"/>
  <c r="D2" i="20"/>
  <c r="P38" i="2"/>
  <c r="P39" i="2"/>
  <c r="P40" i="2"/>
  <c r="D2" i="19"/>
  <c r="P60" i="2"/>
  <c r="J77" i="2"/>
  <c r="L48" i="2"/>
  <c r="E37" i="17"/>
  <c r="D37" i="17" s="1"/>
  <c r="D39" i="17"/>
  <c r="E73" i="2"/>
  <c r="I59" i="18" s="1"/>
  <c r="H45" i="18"/>
  <c r="H44" i="18"/>
  <c r="J41" i="18"/>
  <c r="H41" i="18" s="1"/>
  <c r="H43" i="18"/>
  <c r="K37" i="2"/>
  <c r="E33" i="17"/>
  <c r="E64" i="17"/>
  <c r="E62" i="17" s="1"/>
  <c r="D68" i="17"/>
  <c r="D65" i="17"/>
  <c r="D63" i="17"/>
  <c r="D50" i="17"/>
  <c r="D112" i="17"/>
  <c r="D110" i="17" s="1"/>
  <c r="E110" i="17" s="1"/>
  <c r="D120" i="17"/>
  <c r="F2" i="4"/>
  <c r="J42" i="18"/>
  <c r="J39" i="18"/>
  <c r="H39" i="18" s="1"/>
  <c r="D38" i="17"/>
  <c r="K4" i="2"/>
  <c r="D3" i="19"/>
  <c r="D4" i="19"/>
  <c r="N15" i="2"/>
  <c r="M15" i="2"/>
  <c r="L15" i="2"/>
  <c r="I15" i="2"/>
  <c r="H15" i="2"/>
  <c r="G15" i="2"/>
  <c r="P41" i="2"/>
  <c r="P53" i="2"/>
  <c r="P49" i="2" s="1"/>
  <c r="K2" i="2"/>
  <c r="E73" i="20"/>
  <c r="E72" i="20" s="1"/>
  <c r="H4" i="18"/>
  <c r="H2" i="18"/>
  <c r="H48" i="18"/>
  <c r="I32" i="18"/>
  <c r="P42" i="2"/>
  <c r="E72" i="2"/>
  <c r="I58" i="18" s="1"/>
  <c r="H58" i="18" s="1"/>
  <c r="O44" i="2"/>
  <c r="K44" i="2" s="1"/>
  <c r="J44" i="2" s="1"/>
  <c r="P44" i="2" s="1"/>
  <c r="E70" i="20"/>
  <c r="E69" i="20" s="1"/>
  <c r="F101" i="17"/>
  <c r="E43" i="20"/>
  <c r="E48" i="20" s="1"/>
  <c r="J49" i="18"/>
  <c r="H49" i="18" s="1"/>
  <c r="I65" i="18"/>
  <c r="H65" i="18" s="1"/>
  <c r="H61" i="18"/>
  <c r="H25" i="18"/>
  <c r="F85" i="17"/>
  <c r="E71" i="2"/>
  <c r="E20" i="20"/>
  <c r="E16" i="20" s="1"/>
  <c r="A17" i="20"/>
  <c r="B17" i="20"/>
  <c r="D69" i="17"/>
  <c r="F62" i="17"/>
  <c r="E28" i="17"/>
  <c r="D28" i="17" s="1"/>
  <c r="D107" i="17"/>
  <c r="D92" i="17"/>
  <c r="D76" i="17"/>
  <c r="E25" i="17"/>
  <c r="D26" i="17"/>
  <c r="D18" i="17"/>
  <c r="D19" i="17"/>
  <c r="D20" i="17"/>
  <c r="E22" i="17"/>
  <c r="D22" i="17" s="1"/>
  <c r="D23" i="17"/>
  <c r="F25" i="17"/>
  <c r="G25" i="17"/>
  <c r="D27" i="17"/>
  <c r="D29" i="17"/>
  <c r="E30" i="17"/>
  <c r="F30" i="17"/>
  <c r="G30" i="17"/>
  <c r="D31" i="17"/>
  <c r="D30" i="17" s="1"/>
  <c r="F33" i="17"/>
  <c r="G33" i="17"/>
  <c r="D34" i="17"/>
  <c r="E35" i="17"/>
  <c r="F35" i="17"/>
  <c r="G35" i="17"/>
  <c r="D36" i="17"/>
  <c r="D35" i="17" s="1"/>
  <c r="E41" i="17"/>
  <c r="F41" i="17"/>
  <c r="G41" i="17"/>
  <c r="D42" i="17"/>
  <c r="D43" i="17"/>
  <c r="D44" i="17"/>
  <c r="D45" i="17"/>
  <c r="D46" i="17"/>
  <c r="D47" i="17"/>
  <c r="D48" i="17"/>
  <c r="D49" i="17"/>
  <c r="D51" i="17"/>
  <c r="E52" i="17"/>
  <c r="D52" i="17" s="1"/>
  <c r="D53" i="17"/>
  <c r="E54" i="17"/>
  <c r="F54" i="17"/>
  <c r="G54" i="17"/>
  <c r="D55" i="17"/>
  <c r="D56" i="17"/>
  <c r="D57" i="17"/>
  <c r="E59" i="17"/>
  <c r="E58" i="17" s="1"/>
  <c r="F59" i="17"/>
  <c r="F58" i="17" s="1"/>
  <c r="D60" i="17"/>
  <c r="D66" i="17"/>
  <c r="D67" i="17"/>
  <c r="E71" i="17"/>
  <c r="D72" i="17"/>
  <c r="D73" i="17"/>
  <c r="D74" i="17"/>
  <c r="E77" i="17"/>
  <c r="D77" i="17" s="1"/>
  <c r="D78" i="17"/>
  <c r="D79" i="17"/>
  <c r="E81" i="17"/>
  <c r="E80" i="17" s="1"/>
  <c r="F81" i="17"/>
  <c r="F80" i="17" s="1"/>
  <c r="D82" i="17"/>
  <c r="D83" i="17"/>
  <c r="D84" i="17"/>
  <c r="E86" i="17"/>
  <c r="E85" i="17" s="1"/>
  <c r="G86" i="17"/>
  <c r="G85" i="17" s="1"/>
  <c r="G61" i="17" s="1"/>
  <c r="F89" i="17"/>
  <c r="G89" i="17"/>
  <c r="D106" i="17"/>
  <c r="D108" i="17"/>
  <c r="D109" i="17"/>
  <c r="D111" i="17"/>
  <c r="P30" i="2"/>
  <c r="I28" i="18"/>
  <c r="H28" i="18" s="1"/>
  <c r="E64" i="2"/>
  <c r="P64" i="2" s="1"/>
  <c r="P63" i="2"/>
  <c r="D21" i="19"/>
  <c r="E29" i="18"/>
  <c r="E57" i="2"/>
  <c r="I34" i="18"/>
  <c r="H34" i="18" s="1"/>
  <c r="C62" i="20"/>
  <c r="C82" i="20" s="1"/>
  <c r="E56" i="20"/>
  <c r="I58" i="2"/>
  <c r="I49" i="2" s="1"/>
  <c r="E82" i="2"/>
  <c r="E81" i="2"/>
  <c r="I63" i="18" s="1"/>
  <c r="H63" i="18" s="1"/>
  <c r="E21" i="2"/>
  <c r="P21" i="2" s="1"/>
  <c r="P94" i="2"/>
  <c r="E19" i="18"/>
  <c r="J43" i="2"/>
  <c r="I26" i="18"/>
  <c r="H26" i="18" s="1"/>
  <c r="E84" i="2"/>
  <c r="P84" i="2" s="1"/>
  <c r="J45" i="2"/>
  <c r="P45" i="2" s="1"/>
  <c r="E90" i="2"/>
  <c r="I90" i="2"/>
  <c r="H90" i="2"/>
  <c r="G90" i="2"/>
  <c r="P25" i="2"/>
  <c r="H24" i="18"/>
  <c r="E20" i="2"/>
  <c r="I19" i="18" s="1"/>
  <c r="H19" i="18" s="1"/>
  <c r="H3" i="18"/>
  <c r="E26" i="18"/>
  <c r="F3" i="4"/>
  <c r="F4" i="4"/>
  <c r="K3" i="2"/>
  <c r="E18" i="2"/>
  <c r="E79" i="2"/>
  <c r="P79" i="2" s="1"/>
  <c r="F90" i="2"/>
  <c r="E75" i="2"/>
  <c r="P75" i="2" s="1"/>
  <c r="H46" i="18"/>
  <c r="E76" i="20"/>
  <c r="E75" i="20" s="1"/>
  <c r="O46" i="2" s="1"/>
  <c r="E59" i="20"/>
  <c r="D17" i="17"/>
  <c r="D87" i="17"/>
  <c r="E24" i="2"/>
  <c r="D20" i="19"/>
  <c r="P27" i="2"/>
  <c r="J16" i="18"/>
  <c r="H60" i="18"/>
  <c r="D119" i="17"/>
  <c r="E25" i="20" s="1"/>
  <c r="D29" i="19"/>
  <c r="D22" i="19"/>
  <c r="D91" i="17"/>
  <c r="J37" i="2" l="1"/>
  <c r="J16" i="2" s="1"/>
  <c r="K16" i="2"/>
  <c r="M95" i="2"/>
  <c r="N95" i="2"/>
  <c r="L95" i="2"/>
  <c r="F100" i="17"/>
  <c r="D104" i="17"/>
  <c r="D102" i="17" s="1"/>
  <c r="P37" i="2"/>
  <c r="K33" i="18"/>
  <c r="J33" i="18" s="1"/>
  <c r="H33" i="18" s="1"/>
  <c r="H22" i="18"/>
  <c r="I23" i="18"/>
  <c r="H23" i="18" s="1"/>
  <c r="D25" i="17"/>
  <c r="P29" i="2"/>
  <c r="E28" i="2"/>
  <c r="P28" i="2" s="1"/>
  <c r="K51" i="2"/>
  <c r="J51" i="2" s="1"/>
  <c r="H16" i="18"/>
  <c r="J37" i="18"/>
  <c r="H37" i="18" s="1"/>
  <c r="H56" i="18"/>
  <c r="P82" i="2"/>
  <c r="E80" i="2"/>
  <c r="E49" i="2" s="1"/>
  <c r="P18" i="2"/>
  <c r="I62" i="18"/>
  <c r="H62" i="18" s="1"/>
  <c r="H48" i="2"/>
  <c r="H95" i="2" s="1"/>
  <c r="P50" i="2"/>
  <c r="P57" i="2"/>
  <c r="H47" i="18"/>
  <c r="G48" i="2"/>
  <c r="G95" i="2" s="1"/>
  <c r="H55" i="18"/>
  <c r="F48" i="2"/>
  <c r="D85" i="17"/>
  <c r="E21" i="20"/>
  <c r="E89" i="17"/>
  <c r="D89" i="17" s="1"/>
  <c r="D90" i="17"/>
  <c r="P78" i="2"/>
  <c r="I48" i="2"/>
  <c r="I95" i="2" s="1"/>
  <c r="P77" i="2"/>
  <c r="D26" i="19"/>
  <c r="D25" i="19" s="1"/>
  <c r="D30" i="19" s="1"/>
  <c r="D54" i="17"/>
  <c r="I17" i="18"/>
  <c r="D86" i="17"/>
  <c r="D33" i="17"/>
  <c r="E47" i="2"/>
  <c r="D19" i="19"/>
  <c r="D18" i="19" s="1"/>
  <c r="D23" i="19" s="1"/>
  <c r="D81" i="17"/>
  <c r="E70" i="17"/>
  <c r="D70" i="17" s="1"/>
  <c r="D59" i="17"/>
  <c r="P76" i="2"/>
  <c r="D95" i="17"/>
  <c r="E15" i="17"/>
  <c r="D15" i="17" s="1"/>
  <c r="H59" i="18"/>
  <c r="D41" i="17"/>
  <c r="E24" i="17"/>
  <c r="D24" i="17" s="1"/>
  <c r="E32" i="17"/>
  <c r="D32" i="17" s="1"/>
  <c r="E40" i="17"/>
  <c r="D40" i="17" s="1"/>
  <c r="D71" i="17"/>
  <c r="D80" i="17"/>
  <c r="F61" i="17"/>
  <c r="G99" i="17"/>
  <c r="G121" i="17" s="1"/>
  <c r="F14" i="17"/>
  <c r="D58" i="17"/>
  <c r="D62" i="17"/>
  <c r="D64" i="17"/>
  <c r="P55" i="2"/>
  <c r="E55" i="20"/>
  <c r="E90" i="20" s="1"/>
  <c r="P24" i="2"/>
  <c r="P54" i="2"/>
  <c r="P81" i="2"/>
  <c r="P35" i="2"/>
  <c r="I31" i="18"/>
  <c r="H31" i="18" s="1"/>
  <c r="I27" i="18"/>
  <c r="H27" i="18" s="1"/>
  <c r="P20" i="2"/>
  <c r="I20" i="18"/>
  <c r="H20" i="18" s="1"/>
  <c r="H32" i="18"/>
  <c r="P31" i="2"/>
  <c r="P36" i="2"/>
  <c r="H36" i="18"/>
  <c r="H42" i="18"/>
  <c r="P58" i="2"/>
  <c r="P59" i="2"/>
  <c r="K49" i="18"/>
  <c r="P72" i="2"/>
  <c r="H35" i="18"/>
  <c r="P43" i="2"/>
  <c r="P73" i="2"/>
  <c r="H30" i="18"/>
  <c r="P32" i="2"/>
  <c r="K46" i="2"/>
  <c r="E91" i="20"/>
  <c r="P51" i="2" l="1"/>
  <c r="E47" i="20"/>
  <c r="E46" i="20" s="1"/>
  <c r="E16" i="2"/>
  <c r="E15" i="2" s="1"/>
  <c r="P22" i="2"/>
  <c r="D117" i="17"/>
  <c r="E113" i="17"/>
  <c r="J15" i="18"/>
  <c r="H17" i="18"/>
  <c r="H15" i="18" s="1"/>
  <c r="I15" i="18"/>
  <c r="O15" i="2"/>
  <c r="P80" i="2"/>
  <c r="P17" i="2"/>
  <c r="F99" i="17"/>
  <c r="F121" i="17" s="1"/>
  <c r="E61" i="17"/>
  <c r="D61" i="17" s="1"/>
  <c r="O48" i="2"/>
  <c r="P47" i="2"/>
  <c r="F15" i="2"/>
  <c r="F95" i="2" s="1"/>
  <c r="I38" i="18"/>
  <c r="K52" i="2"/>
  <c r="J52" i="2" s="1"/>
  <c r="E14" i="17"/>
  <c r="K15" i="2"/>
  <c r="E89" i="20"/>
  <c r="E48" i="2"/>
  <c r="K66" i="18"/>
  <c r="K15" i="18"/>
  <c r="J46" i="2"/>
  <c r="I72" i="18" l="1"/>
  <c r="O95" i="2"/>
  <c r="E95" i="2"/>
  <c r="E101" i="17"/>
  <c r="D101" i="17" s="1"/>
  <c r="D113" i="17"/>
  <c r="P92" i="2"/>
  <c r="P91" i="2" s="1"/>
  <c r="P90" i="2" s="1"/>
  <c r="E99" i="17"/>
  <c r="D14" i="17"/>
  <c r="D99" i="17" s="1"/>
  <c r="J15" i="2"/>
  <c r="P46" i="2"/>
  <c r="P16" i="2" s="1"/>
  <c r="E100" i="17" l="1"/>
  <c r="D100" i="17" s="1"/>
  <c r="F48" i="20" s="1"/>
  <c r="P52" i="2"/>
  <c r="P15" i="2"/>
  <c r="K71" i="2"/>
  <c r="J71" i="2" s="1"/>
  <c r="J49" i="2" s="1"/>
  <c r="D121" i="17" l="1"/>
  <c r="K49" i="2"/>
  <c r="K48" i="2" s="1"/>
  <c r="K95" i="2" s="1"/>
  <c r="E121" i="17"/>
  <c r="P71" i="2"/>
  <c r="P48" i="2" s="1"/>
  <c r="J48" i="2"/>
  <c r="J95" i="2" s="1"/>
  <c r="P95" i="2" l="1"/>
  <c r="P101" i="2" s="1"/>
  <c r="K38" i="18"/>
  <c r="K72" i="18" s="1"/>
  <c r="J38" i="18" l="1"/>
  <c r="J72" i="18" s="1"/>
  <c r="H57" i="18"/>
  <c r="H38" i="18" s="1"/>
  <c r="H72" i="18" s="1"/>
</calcChain>
</file>

<file path=xl/sharedStrings.xml><?xml version="1.0" encoding="utf-8"?>
<sst xmlns="http://schemas.openxmlformats.org/spreadsheetml/2006/main" count="961" uniqueCount="584">
  <si>
    <t>РАЗОМ</t>
  </si>
  <si>
    <t>Додаток № 2</t>
  </si>
  <si>
    <t>Додаток № 1</t>
  </si>
  <si>
    <t>КОД</t>
  </si>
  <si>
    <t>Загальний  фонд</t>
  </si>
  <si>
    <t>Спеціальний фонд</t>
  </si>
  <si>
    <t>Податкові надходження</t>
  </si>
  <si>
    <t>Податок на прибуток підприємств</t>
  </si>
  <si>
    <t>Неподаткові надходження</t>
  </si>
  <si>
    <t>Державне мито</t>
  </si>
  <si>
    <t>Адміністративні штрафи та інші санкції</t>
  </si>
  <si>
    <t>Власні надходження бюджетних установ</t>
  </si>
  <si>
    <t>грн.</t>
  </si>
  <si>
    <t>Інші надходження</t>
  </si>
  <si>
    <t>Офіційні трансферти</t>
  </si>
  <si>
    <t>Загальний фонд</t>
  </si>
  <si>
    <t>з них</t>
  </si>
  <si>
    <t xml:space="preserve">оплата праці </t>
  </si>
  <si>
    <t>комунальні послуги та енергоносії</t>
  </si>
  <si>
    <t>(грн.)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</si>
  <si>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</si>
  <si>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пов"язане з видачею та оформленням закордонних пасортів (посвідок) та паспортів громадян України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</si>
  <si>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</si>
  <si>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</si>
  <si>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</si>
  <si>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</si>
  <si>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Податки на доходи, податки на прибуток, податки на збільшення ринкової вартості</t>
  </si>
  <si>
    <t>Податок на прибуток підприємств та фінансових установ комунальної власності</t>
  </si>
  <si>
    <t>Єдиний податок</t>
  </si>
  <si>
    <t>Єдиний податок з юридичних осіб</t>
  </si>
  <si>
    <t>Єдиний податок з фізичних осіб</t>
  </si>
  <si>
    <t>Інші податки та збори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</si>
  <si>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</si>
  <si>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</si>
  <si>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Кошти від продажу землі і нематеріальних активів</t>
  </si>
  <si>
    <t>Кошти від продажу землі</t>
  </si>
  <si>
    <t>Екологічний податок</t>
  </si>
  <si>
    <t>Доходи від операцій з капіталом</t>
  </si>
  <si>
    <t>Від органів державного управління</t>
  </si>
  <si>
    <t>Код</t>
  </si>
  <si>
    <t>На кінець періоду</t>
  </si>
  <si>
    <t>Фінансування за активними операціями</t>
  </si>
  <si>
    <t>Податок на майно</t>
  </si>
  <si>
    <t>видатки споживання</t>
  </si>
  <si>
    <t>видатки розвитку</t>
  </si>
  <si>
    <t>Здолбунівська міська рада</t>
  </si>
  <si>
    <t>0111</t>
  </si>
  <si>
    <t>0910</t>
  </si>
  <si>
    <t>1090</t>
  </si>
  <si>
    <t>0620</t>
  </si>
  <si>
    <t>0828</t>
  </si>
  <si>
    <t>0829</t>
  </si>
  <si>
    <t>0810</t>
  </si>
  <si>
    <t>0490</t>
  </si>
  <si>
    <t>0421</t>
  </si>
  <si>
    <t>0133</t>
  </si>
  <si>
    <t>Внутрішні податки на товари та послуги</t>
  </si>
  <si>
    <t>Акцизний податок з реалізації суб'єктами господарювання роздрібної торгівлі підакцизних товарів</t>
  </si>
  <si>
    <t>Транспортний податок з юридичних осіб</t>
  </si>
  <si>
    <t>Кошти, що передаються із загального фонду бюджету до бюджету розвитку (спеціального фонду)</t>
  </si>
  <si>
    <t>Рентна плата та плата за використання інших природних ресурсів</t>
  </si>
  <si>
    <t>Плата за надання адміністративних послуг</t>
  </si>
  <si>
    <t>Плата за надання інших адміністративних послуг</t>
  </si>
  <si>
    <t>1070</t>
  </si>
  <si>
    <t>Компенсаційні виплати на пільговий проїзд автомобільним транспортом окремим категоріям громадян</t>
  </si>
  <si>
    <t>1010</t>
  </si>
  <si>
    <t>Проведення заходів із землеустрою</t>
  </si>
  <si>
    <t>Внески до статутного капіталу суб'єктів господарювання</t>
  </si>
  <si>
    <t>0180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</si>
  <si>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</si>
  <si>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</si>
  <si>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</si>
  <si>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</si>
  <si>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 сільської рад</t>
  </si>
  <si>
    <t>Надання дошкільної освіти</t>
  </si>
  <si>
    <t>4060</t>
  </si>
  <si>
    <t>Забезпечення діяльності палаців і будинків культури, клубів, центрів дозвілля та інших клубних закладів</t>
  </si>
  <si>
    <t>6030</t>
  </si>
  <si>
    <t>Організація благоустрою населених пунктів</t>
  </si>
  <si>
    <t>Членські внески до асоціацій органів місцевого самоврядування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</si>
  <si>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</si>
  <si>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</si>
  <si>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Розроблення схем планування та забудови територій (містобудівної документації)</t>
  </si>
  <si>
    <t>0443</t>
  </si>
  <si>
    <t>Інша діяльність у сфері державного управління</t>
  </si>
  <si>
    <t>0540</t>
  </si>
  <si>
    <t>Природоохоронні заходи за рахунок цільових фондів</t>
  </si>
  <si>
    <t>5041</t>
  </si>
  <si>
    <t>Утримання та фінансова підтримка спортивних споруд</t>
  </si>
  <si>
    <t>0110150</t>
  </si>
  <si>
    <t>0110180</t>
  </si>
  <si>
    <t>0113033</t>
  </si>
  <si>
    <t>0116030</t>
  </si>
  <si>
    <t>0117130</t>
  </si>
  <si>
    <t>0117461</t>
  </si>
  <si>
    <t>0117670</t>
  </si>
  <si>
    <t>0117680</t>
  </si>
  <si>
    <t>0118340</t>
  </si>
  <si>
    <t>Інші заходи, пов'язані з економічною діяльністю</t>
  </si>
  <si>
    <t>0117693</t>
  </si>
  <si>
    <t>3242</t>
  </si>
  <si>
    <t>Інші заходи у сфері соціального захисту і соціального забезпечення</t>
  </si>
  <si>
    <t>4082</t>
  </si>
  <si>
    <t>Інші заходи в галузі культури і мистецтва</t>
  </si>
  <si>
    <t>Субвенція з місцевого бюджету на здійснення природоохоронних заходів</t>
  </si>
  <si>
    <t>Найменування згідно                                             з Класифікацією доходів бюджету</t>
  </si>
  <si>
    <t>Усього</t>
  </si>
  <si>
    <t>усього</t>
  </si>
  <si>
    <t>у тому числі бюджет розвитку</t>
  </si>
  <si>
    <t>Разом доходів</t>
  </si>
  <si>
    <t>Найменування згідно з Класифікацією фінансування бюджету</t>
  </si>
  <si>
    <t>Внутрішнє фінансування</t>
  </si>
  <si>
    <t>Загальне фінансування</t>
  </si>
  <si>
    <t>Усього доходів (без урахування міжбюджетних трансфертів)</t>
  </si>
  <si>
    <t>Фінансування за типом кредитора</t>
  </si>
  <si>
    <t>Фінансування за типом боргового зобов'язання</t>
  </si>
  <si>
    <t>Код Функціональної класифікації видатків та кредитування бюджету</t>
  </si>
  <si>
    <t xml:space="preserve">у тому числі бюджет розвитку </t>
  </si>
  <si>
    <t>Х</t>
  </si>
  <si>
    <t>УСЬОГО: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</si>
  <si>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</si>
  <si>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</si>
  <si>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0113242</t>
  </si>
  <si>
    <t>0114082</t>
  </si>
  <si>
    <t>0119740</t>
  </si>
  <si>
    <t>(код бюджету)</t>
  </si>
  <si>
    <t>Код Програмної класифікації видатків та кредиту-вання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</si>
  <si>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</si>
  <si>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</si>
  <si>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УСЬОГО</t>
  </si>
  <si>
    <t>(код  бюджету)</t>
  </si>
  <si>
    <t>(код бюжету)</t>
  </si>
  <si>
    <t>Код Програмної класифікації видатків та кредиту-вання 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</si>
  <si>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</si>
  <si>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 / регіональної програми</t>
  </si>
  <si>
    <t>Дата і номер документа, яким затверджено місцеву регіональну програму</t>
  </si>
  <si>
    <t>0116012</t>
  </si>
  <si>
    <t>6012</t>
  </si>
  <si>
    <t>Забезпечення діяльності з виробництва, транспортування, постачання теплової енергії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</si>
  <si>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</si>
  <si>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</si>
  <si>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спеціальне використання лісових ресурсів </t>
  </si>
  <si>
    <t>Туристичний збір </t>
  </si>
  <si>
    <t>Туристичний збір, сплачений юридичними особами 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</si>
  <si>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</si>
  <si>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</si>
  <si>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</si>
  <si>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Інші надходження  </t>
  </si>
  <si>
    <t>Освітня субвенція з державного бюджету місцевим бюджетам</t>
  </si>
  <si>
    <t>Доходи від власності та підприємницької діяльності 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</si>
  <si>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</si>
  <si>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0100000</t>
  </si>
  <si>
    <t>0110000</t>
  </si>
  <si>
    <t>0600000</t>
  </si>
  <si>
    <t>0610000</t>
  </si>
  <si>
    <t>Управління з гуманітарних питань Здолбунівської міської ради</t>
  </si>
  <si>
    <t>0611010</t>
  </si>
  <si>
    <t>0921</t>
  </si>
  <si>
    <t>0960</t>
  </si>
  <si>
    <t>0990</t>
  </si>
  <si>
    <t>0614060</t>
  </si>
  <si>
    <t>0614082</t>
  </si>
  <si>
    <t>0615062</t>
  </si>
  <si>
    <t>0614040</t>
  </si>
  <si>
    <t>4040</t>
  </si>
  <si>
    <t>0824</t>
  </si>
  <si>
    <t>Забезпечення діяльності музеїв i виставок</t>
  </si>
  <si>
    <t>0614030</t>
  </si>
  <si>
    <t>4030</t>
  </si>
  <si>
    <t>Забезпечення діяльності бібліотек</t>
  </si>
  <si>
    <t>0731</t>
  </si>
  <si>
    <t xml:space="preserve">Багатопрофільна стаціонарна медична допомога населенню </t>
  </si>
  <si>
    <t>0612010</t>
  </si>
  <si>
    <t>0722</t>
  </si>
  <si>
    <t xml:space="preserve">Стоматологічна допомога населенню </t>
  </si>
  <si>
    <t>0612100</t>
  </si>
  <si>
    <t>0725</t>
  </si>
  <si>
    <t>Первинна медична допомога населенню, що надається центрами первинної медичної (медико-санітарної) допомоги</t>
  </si>
  <si>
    <t>0612111</t>
  </si>
  <si>
    <t>1040</t>
  </si>
  <si>
    <t>Проведення навчально-тренувальних зборів і змагань з олімпійських видів спорту</t>
  </si>
  <si>
    <t>Проведення навчально-тренувальних зборів і змагань з неолімпійських видів спорту</t>
  </si>
  <si>
    <t>Утримання та навчально-тренувальна робота комунальних дитячо-юнацьких спортивних шкіл</t>
  </si>
  <si>
    <t>Фінансова підтримка на утримання місцевих осередків (рад) всеукраїнських організацій фізкультурно-спортивної спрямованості</t>
  </si>
  <si>
    <t>0615011</t>
  </si>
  <si>
    <t>0615012</t>
  </si>
  <si>
    <t>0615031</t>
  </si>
  <si>
    <t>0615053</t>
  </si>
  <si>
    <t>0615041</t>
  </si>
  <si>
    <t>Фінансове управління Здолбунівської міської ради</t>
  </si>
  <si>
    <t>0160</t>
  </si>
  <si>
    <t>0610160</t>
  </si>
  <si>
    <t>0116013</t>
  </si>
  <si>
    <t>6013</t>
  </si>
  <si>
    <t>Забезпечення діяльності водопровідно-каналізаційного господарства</t>
  </si>
  <si>
    <t>Інші субвенції з місцевого бюджету</t>
  </si>
  <si>
    <t>І. Трансферти до загального фонду бюджету</t>
  </si>
  <si>
    <t>Бюджет Здовбицької сільської територіальої громади</t>
  </si>
  <si>
    <t>Бюджет Мізоцької селищної територіальної громади</t>
  </si>
  <si>
    <t>Рівненський обласний бюджет</t>
  </si>
  <si>
    <t>загальний фонд</t>
  </si>
  <si>
    <t>0611021</t>
  </si>
  <si>
    <t>Надання загальної освіти закладами загальної середньої освіти</t>
  </si>
  <si>
    <t>0611031</t>
  </si>
  <si>
    <t>0611030</t>
  </si>
  <si>
    <t>0611070</t>
  </si>
  <si>
    <t>0611080</t>
  </si>
  <si>
    <t>0611150</t>
  </si>
  <si>
    <t>0611151</t>
  </si>
  <si>
    <t>0611152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</si>
  <si>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</si>
  <si>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</si>
  <si>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0611200</t>
  </si>
  <si>
    <t>0763</t>
  </si>
  <si>
    <t>Рентна плата за користування надрами для видобування корисних копалин місцевого значення</t>
  </si>
  <si>
    <t>0119770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</si>
  <si>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</si>
  <si>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</si>
  <si>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</si>
  <si>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>0113035</t>
  </si>
  <si>
    <t>Компенсаційні виплати на пільговий проїзд окремих категорій громадян залізничним транспортом</t>
  </si>
  <si>
    <t>Державний бюджет</t>
  </si>
  <si>
    <t>0380</t>
  </si>
  <si>
    <t>ІІ. Трансферти до спеціального фонду бюджету</t>
  </si>
  <si>
    <t>Рівненський районний бюджет</t>
  </si>
  <si>
    <t>0611210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</si>
  <si>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</si>
  <si>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 xml:space="preserve">       1. Показники міжбюджетних трансфертів з інших бюджетів</t>
  </si>
  <si>
    <t>Код  Класифікації доходу бюджету/ Код бюджету</t>
  </si>
  <si>
    <t>Найменування трансферту/                                                                                                   Найменування бюджету-надавача міжбюджетного трансферту</t>
  </si>
  <si>
    <t>УСЬОГО за розділами І, ІІ, у тому числі:</t>
  </si>
  <si>
    <t>спеціальний фонд</t>
  </si>
  <si>
    <t xml:space="preserve">       2. Показники міжбюджетних трансфертів іншим бюджетам</t>
  </si>
  <si>
    <t>Код  Програмної класифікації видатків та кредитування місцевого бюджету/           Код бюджету</t>
  </si>
  <si>
    <t>Найменування трансферту/                                                                                                   Найменування бюджету-отримувача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</si>
  <si>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</si>
  <si>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</si>
  <si>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0611142</t>
  </si>
  <si>
    <t>Інші програми та заходи у сфері освіти</t>
  </si>
  <si>
    <t>Інші субвенції з місцевого  бюджету</t>
  </si>
  <si>
    <t>Код Типової програмної класифі-кації видатків та кредиту-вання місцевого бюджету</t>
  </si>
  <si>
    <t>Субвенція з державного бюджету місцевим бюджетам на розвиток мережі центрів надання адміністративних послуг</t>
  </si>
  <si>
    <t>На початок періоду</t>
  </si>
  <si>
    <t>Зміни обсягів готівкових коштів</t>
  </si>
  <si>
    <t>0119730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</si>
  <si>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</si>
  <si>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</si>
  <si>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</si>
  <si>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</si>
  <si>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</si>
  <si>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Надходження від орендної плати за користування майновим комплексом та іншим майном, що перебуває в комунальній власності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</si>
  <si>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 , власники яких невідомі</t>
  </si>
  <si>
    <t>Податок та збір на доходи фізичних осіб</t>
  </si>
  <si>
    <t>99000000000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</si>
  <si>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</si>
  <si>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Надходження коштів від відшкодування втрат сільськогосподарського і лісогосподарського виробництва</t>
  </si>
  <si>
    <t>Інша субвенція для комунального некомерційного підприємства "Здолбунівська центральна міська лікарня" Здолбунівської міської ради Рівненської області (забезпечення пільгових категорій населення лікарськими засобами)</t>
  </si>
  <si>
    <t>Інша субвенція на утримання Здолбунівського інклюзивно-ресурсного центру Здолбунівської міської ради</t>
  </si>
  <si>
    <t>Інші субвенції з місцевого бюджету (на капітальний ремонт даху будівлі дошкільного закладу "Грайлик" Здолбунівської міської ради Рівненської області по вул.Садова, 39 м.Здолбунів, Рівненської області, в т.ч. коригування проектно-кошторисної документації)</t>
  </si>
  <si>
    <t>Субвенція Рівненському обласному бюджету на виготовленняя проектно-кошторисної документації на капітальний ремонт автомобільної дороги загального користування місцевого значення О180803/М-06/-Глинськ-Здовбиця-Новосілки на ділянці км 16+800-км22+800, Рівненська область</t>
  </si>
  <si>
    <t>0640</t>
  </si>
  <si>
    <t>0118110</t>
  </si>
  <si>
    <t>Заходи із запобігання та ліквідації надзвичайних ситуацій та наслідків стихійного лиха</t>
  </si>
  <si>
    <t>0320</t>
  </si>
  <si>
    <t>0118240</t>
  </si>
  <si>
    <t>Заходи та роботи з територіальної оборони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</si>
  <si>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</si>
  <si>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0118220</t>
  </si>
  <si>
    <t>Заходи та роботи з мобілізаційної підготовки місцевого значення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</si>
  <si>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</si>
  <si>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0113160</t>
  </si>
  <si>
    <t>Субвенція на реконструкцію напірного каналізаційного колектра від КНС по вул.Нова до камери переключення в м.Здолбунів Рівненської області</t>
  </si>
  <si>
    <t>Секретар міської ради</t>
  </si>
  <si>
    <t>1020</t>
  </si>
  <si>
    <t>Забезпечення соціальними послугами за місцем проживання громадян, які не здатні до самообслуговування у зв"язку з похилим віком, хворобою, інвалідністю</t>
  </si>
  <si>
    <t>0113104</t>
  </si>
  <si>
    <t>3104</t>
  </si>
  <si>
    <t>Додаткова дотація з державного бюджету місцевим бюджетам на здійснення повноважень органів мвсцевого самоврядування на деокупованих, тимчасово окупованих та інших територіях України, що зазнали негативного впливу у зв"язку з повномаштабною збройною агресією Російської Федерації</t>
  </si>
  <si>
    <t>6017</t>
  </si>
  <si>
    <t>0116017</t>
  </si>
  <si>
    <t>Інша діяльність, пов'язана з експлуатацією об'єктів житлово-комунального господарства</t>
  </si>
  <si>
    <t>Субвенції з місцевих бюджетів іншим місцевим бюджетам</t>
  </si>
  <si>
    <t>Субвенції з державного бюджету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</si>
  <si>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здоров’я за рахунок відповідної додаткової дотації з державного бюджету</t>
  </si>
  <si>
    <t>41057700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</si>
  <si>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</si>
  <si>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Інші дотації з місцевого бюджету</t>
  </si>
  <si>
    <t>Дотації з місцевих бюджетів іншим місцевим бюджетам</t>
  </si>
  <si>
    <t>Транспортний податок з фізичних осіб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</si>
  <si>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</si>
  <si>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 xml:space="preserve">Кошти від відчуження майна, що належить Автономній Республіці Крим та майна, що перебуває в комунальній власності </t>
  </si>
  <si>
    <t>Наджходження від продажу основного капіталу</t>
  </si>
  <si>
    <t>Інша субвенція на  виконання програми "Про Районну комплексну програму соціальної підтримки Захисників та Захисниць України на 2023-2025 роки, для оздоровлення дітей в Республіці Польща, батьки яких загинули або пропали безвісти у російсько-українській війні з 2014 року</t>
  </si>
  <si>
    <t xml:space="preserve">Інша субвенція на утримання дітей, зареєстрованих на території Здовбицької сільської територіальної громади, які зараховані у Новомильський заклад  дошкільної освіти "Барвінок" </t>
  </si>
  <si>
    <t>Інша субвенція для комунального некомерційного підприємства "Здолбунівська стоматологічна поліклініка" Здолбунівської міської ради на безкоштовне зубопротезування пільгових категорій населення жителів Здовбицької сільської територіальної громади</t>
  </si>
  <si>
    <t>Субвенція Рівненському районному відділу  СБУ в Рівненській області (з дислокацією у м.Здолбунів) на придбання спеціалізованого службового автомобіля для виконання контррозвідувальної та оперативно-розшукової діяльності</t>
  </si>
  <si>
    <t>Субвенція  ГУНП в Рівненській області на придбання спеціалізованого легкового автомобіля з додатковим обладнанням для поліцейських офіцерів громади</t>
  </si>
  <si>
    <t>Субвенція  ГУНП в Рівненській області Рівненському РУП відділення поліції №6 для облашування "Зеленої кімнати"</t>
  </si>
  <si>
    <t>Фінансування за рахунок зміни залишків коштів бюджетів</t>
  </si>
  <si>
    <t>Субвенція військовій частині А7065 для придбання квадрокоптерів</t>
  </si>
  <si>
    <t>Додаток № 5</t>
  </si>
  <si>
    <t>Субвенція з місцевого бюджету за рахунок залишку коштів освітньої субвенції, що утворився на початок бюджетного періоду</t>
  </si>
  <si>
    <t>Податок на доходи фізичних осіб у вигляді мінімального податкового зобов'язання, що підлягає сплаті фізичними особами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</si>
  <si>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</si>
  <si>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Надходження коштів від Державного фонду дорогоцінних металів і дорогоцінного каміння  </t>
  </si>
  <si>
    <t>0611291</t>
  </si>
  <si>
    <t>0611292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</si>
  <si>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</si>
  <si>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</si>
  <si>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Рентна плата за користування надрами місцевого значення</t>
  </si>
  <si>
    <t>0613133</t>
  </si>
  <si>
    <t>Інші заходи та заклади молодіжної політики</t>
  </si>
  <si>
    <t>Субвенція Спеціальній школі в смт.Мізоч Рівненської обласної ради для оплати послуг перевізника по маршруту Здолбунів-Мізоч, Мізоч - Здолбунів для щоденного підвозу учнів з особливими освітніми потребами, які проживають на території Здолбунівської міської територіальної громади</t>
  </si>
  <si>
    <t>Інша субвенція на  виконання програми "Програми підвищення ефективності виконання повноважень органами виконавчої влади щодо реалізації державної політики впровадження реформ у Рівненському районі на 2021 - 2025 роки"</t>
  </si>
  <si>
    <t>для ГУНП в Рівненській області для придбання паливно-мастильних матеріалів для поліцейських офіцерів громади</t>
  </si>
  <si>
    <t>Додаток № 4</t>
  </si>
  <si>
    <t>Субвенція на зміцнення матеріально-технічної бази управління Державної казначейської службт України у Здолбунівському районі ( в т.ч. придбання персональних комп"ютерів)</t>
  </si>
  <si>
    <t>Субвенція військовій частині А7032(для військової частини А 7065, яка перебуває на фінансовому забезпеченні у військовій частині А 7032) для придбання квадрокоптерів</t>
  </si>
  <si>
    <t>Додаток № 3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</si>
  <si>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</si>
  <si>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Субвенція ГУ ДПС у Рівненській області на придбання конвертів маркованих</t>
  </si>
  <si>
    <t>Субвенція 3 державному пожежно-рятувальному загону Головного управління ДСНС України у Рівненській області на заходи з проведення матеріально-технічного пероснащення оперативно-рятувальної служби цивільного захисту, а саме: поточний ремонт підлогового покриття пожежного депо.</t>
  </si>
  <si>
    <t xml:space="preserve">Субвенція військовій частині А 4152 для придбання санітарних модулів, модулів для господарських потреб та модульних казарм </t>
  </si>
  <si>
    <t>Субвенція з державного бюджету місцевим бюджетам на облаштування безпечних умов у закладах охорони здоров"я</t>
  </si>
  <si>
    <t>0119420</t>
  </si>
  <si>
    <t>Субвенція з місцевого бюджету на облаштування безпечних умов у закладах охорони здоров'я за рахунок відповідної субвенції з державного бюджету для фінансування проєкту "Капітальний ремонт протирадіаційного укриття №65295 у будівлі хірургічного корпусу Комунального некомерційного підприєства "Здолбунівська центральна міська лікарня" Здолбунівської міської ради Рівненської області по вул. С Бандери,1 в м. Здолбунів Рівненської області"</t>
  </si>
  <si>
    <t xml:space="preserve"> "Капітальний ремонт протирадіаційного укриття №65295 у будівлі хірургічного корпусу Комунального некомерційного підприєства "Здолбунівська центральна міська лікарня" Здолбунівської міської ради Рівненської області по вул. С Бандери,1 в м. Здолбунів Рівненської області"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</si>
  <si>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</si>
  <si>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військовій частині А7032(для військової частини А 7065, яка перебуває на фінансовому забезпеченні у військовій частині А 7032) для закупівлі обладнання та комплектуючих для безпілотних авіаційних систем (антени підсилювачі сигналу, тощо)</t>
  </si>
  <si>
    <t>0611181</t>
  </si>
  <si>
    <t>0611182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</si>
  <si>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</si>
  <si>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</si>
  <si>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0611241</t>
  </si>
  <si>
    <t>0611242</t>
  </si>
  <si>
    <t>Співфінансування заходів, що реалізуються за рахунок субвенції з державного бюджету місцевим бюджетам на придбання обладнання, створення та модернізацію (проведення реконструкції та капітального ремонту) їдалень (харчоблоків) закладів загальної середньої освіти</t>
  </si>
  <si>
    <t>Виконання заходів щодо придбання обладнання, створення та модернізації (проведення реконструкції та капітального ремонту) їдалень (харчоблоків) закладів загальної середньої освіти за рахунок субвенції з державного бюджету місцевим бюджетам</t>
  </si>
  <si>
    <t>Субвенція з державного бюджету місецвим бюджетам на забезпечення харчуванням учнів початкових класів закладів загальної середньої освіти</t>
  </si>
  <si>
    <t>0113112</t>
  </si>
  <si>
    <t>3112</t>
  </si>
  <si>
    <t>Заходи державної політики з питань дітей та їх соціального захисту</t>
  </si>
  <si>
    <t>Субвенція з місцевого бюджету на здійснення переданих видатків у сфері освіти за рахунок коштів освітньої субвенції</t>
  </si>
  <si>
    <t>Інша субвенція на проведення поточного ремонту в осередку "Захист України"</t>
  </si>
  <si>
    <r>
      <t xml:space="preserve">Субвенція з місцевого бюджету за рахунок залишку коштів освітньої субвенції, що утворився на початок бюджетного періоду </t>
    </r>
    <r>
      <rPr>
        <i/>
        <sz val="12"/>
        <rFont val="Times New Roman"/>
        <family val="1"/>
        <charset val="204"/>
      </rPr>
      <t>(закупівля засобів навчання та комп"ютерного обладнання для оснащення навчальних кабінетів предмета "Захист України" (вибатки розвитку)</t>
    </r>
  </si>
  <si>
    <t>Додаток № 6</t>
  </si>
  <si>
    <t>ДОХОДИ</t>
  </si>
  <si>
    <t>ФІНАНСУВАННЯ</t>
  </si>
  <si>
    <t>РОЗПОДІЛ ВИДАТКІВ</t>
  </si>
  <si>
    <t>МІЖБЮДЖЕТНІ ТРАНСФЕРТИ</t>
  </si>
  <si>
    <t>Розподіл витрат бюджету Здолбунівської територіальної громади</t>
  </si>
  <si>
    <t>Рентна плата за користування надрами загальнодержавного значення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</si>
  <si>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213.1статті 213 Податкового кодексу України Податкового кодексу України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</si>
  <si>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</si>
  <si>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Рентна плата за користування надрами для видобування інших корисних копалин загальнодержавного значення</t>
  </si>
  <si>
    <t>Місцеві податки та збори, що сплачуються (перераховуються) згідно з Податковим кодексом України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</si>
  <si>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</si>
  <si>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</si>
  <si>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</si>
  <si>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об'єктів нежитлової нерухомості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</si>
  <si>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</si>
  <si>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Екологічеий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двооксиду вуглецю)</t>
  </si>
  <si>
    <t>Штрафні санкції, що застосовуються відповідно до Закону України "Про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пального"</t>
  </si>
  <si>
    <t>Адміністративні збори та платежі, доходи від некомерційноїгосподарської діяльності</t>
  </si>
  <si>
    <t>Надходження від орендної плати за користування цілісним майновим комплексом та іншим державним майном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</si>
  <si>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</si>
  <si>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</si>
  <si>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Компенсаційні виплати за пільговий проїзд окремих категорій громадян на залізничному транспорті</t>
  </si>
  <si>
    <t>0116091</t>
  </si>
  <si>
    <t>6091</t>
  </si>
  <si>
    <t>Надання загальної середньої освіти закладами загальної середньої освіти за рахунок освітньої субвенції</t>
  </si>
  <si>
    <t>Надання позашкільної освіти закладами позашкільної освіти, заходи із позашкільної роботи з дітьми</t>
  </si>
  <si>
    <t>0611403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</si>
  <si>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</si>
  <si>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0615010</t>
  </si>
  <si>
    <t>5010</t>
  </si>
  <si>
    <t>Проведення спортивної роботи в регіоні</t>
  </si>
  <si>
    <t>Фінансова підтримка на утримання місцевих осередків (рад) всеукраїнських об'єднань фізкультурно-спортивної спрямованості</t>
  </si>
  <si>
    <t>0611300</t>
  </si>
  <si>
    <t>0612170</t>
  </si>
  <si>
    <t>Резервний фонд місцевого бюджету</t>
  </si>
  <si>
    <t>Реверсна дотація</t>
  </si>
  <si>
    <t>Керівництво і управління у відповідній сфері у містах (місті Києві), селищах, селах, територіальних громадах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</si>
  <si>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</si>
  <si>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</si>
  <si>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 рахунок освітньої субвенції</t>
  </si>
  <si>
    <t>Надання спеціальної освіти мистецькими школами</t>
  </si>
  <si>
    <t>Забезпечення діяльності інклюзивно-ресурсних центрів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</si>
  <si>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</si>
  <si>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0116010</t>
  </si>
  <si>
    <t>6010</t>
  </si>
  <si>
    <t>Утримання та ефективна експлуатація об'єктів житлово-комунального господарства</t>
  </si>
  <si>
    <t>Кошти від продажу прав на земельні ділянки несільськогосподарського призначення, що перебувають у державній або комунальній власності, та прав на земельні ділянки, які знаходяться на території Автономної Республіки Крим</t>
  </si>
  <si>
    <t>Інша субвенція на утримання Здолбунівського територіального центру соціального обслуговуванння (надання соціальних послуг) Здолбунівської міської ради</t>
  </si>
  <si>
    <t xml:space="preserve">Рішення міської ради від 20.12.24. № </t>
  </si>
  <si>
    <t xml:space="preserve">Програма щодо реалізації Конвенції про права дитини у Здолбунівській міській територіальній громаді на  2025-2027 роки </t>
  </si>
  <si>
    <t>Програма забезпечення депутатської діяльності депутатів Здолбунівської міської ради на 2025-2027 роки</t>
  </si>
  <si>
    <t>Програма соціального захисту населення Здолбунівської міської територіальної громади та надання пільг окремим категоріям громадян на 2025-2027 роки</t>
  </si>
  <si>
    <t>Програма здійснення відшкодування вартості пільгового проїзду окремих категорій громадян залізничним транспортом на приміському сполученні Здолбунівської міської територіальної громади на 2025-2027 роки</t>
  </si>
  <si>
    <t>Програма розвитку Здолбунівської міської тариторіальної громади та підтримки комунальних підприємств на 2025-2027 роки</t>
  </si>
  <si>
    <t>Програма соціальної підтримки Захисників та Захисниць України на 2025-2027 роки</t>
  </si>
  <si>
    <t>Програма заходів з відзначення державних, професійних свят та ювілейних дат на 2025-2027 роки</t>
  </si>
  <si>
    <t>Програма ефективної роботи та утримання водопровідно-каналізаційного господарства, діяльності з виробництва, транспортування, постачання теплової енергії на 2025-2027 роки</t>
  </si>
  <si>
    <t>Програма утримання та обслуговування об'єктів комунальної власності Здолбунівської міської територіальної громади, які закріпленні за комунальним підприємством"Здолбунівське" на праві господарського відання на 2025-2027 роки</t>
  </si>
  <si>
    <t>Програма розроблення земельної документації Здолбунівської міської територіальної громади на 2025-2027 роки</t>
  </si>
  <si>
    <t>Розроблення містобудівної документації Здолбунівської міської територіальної громади на 2025-2027 роки</t>
  </si>
  <si>
    <t>Програма розвитку дорожнього господарства Здолбунівської міської територіальної громади на 2025-2027 роки</t>
  </si>
  <si>
    <t>Програма розвитку міжнародного та міжрегіонального співробітництва, організації та проведення конкурсів, проєктів розвитку Здолбунівської міської територіальної громади на 2025-2027 роки</t>
  </si>
  <si>
    <t>Програма забезпечення мобілізаційної підготовки та оборонної роботи в Здолбунівській міській територіальній громаді на 2025-2027 роки</t>
  </si>
  <si>
    <t xml:space="preserve">Програма "Здолбнівський спротив на 2025-2027 роки" </t>
  </si>
  <si>
    <t>Програми енергоефективності та енергозбереження  Здолбунівської міської територіальної громади  на 2025-2027 роки</t>
  </si>
  <si>
    <t>Програми "Здорові діти-здорова та успішна нація" Здолбунівської міської територіальнох громади на 2025-2027  роки</t>
  </si>
  <si>
    <t>Програма надання одноразової допомоги дітям-сиротам і дітям, позбавленим батьківського піклування Здолбунівської міської територіальної громади, після досягнення 18-річного віку на 2025-2027 роки</t>
  </si>
  <si>
    <t>Програма фінансової підтримки комунального некомерційного підприєства "Здолбунівська центральна міська лікарня" Здолбунівської міської ради Рівненської області на 2025-2027 роки</t>
  </si>
  <si>
    <t>Програма розвитку Здолбунівської міської тариторіальної громади та підтримки комунальних підприємств на 2025-2027  роки</t>
  </si>
  <si>
    <t>Програма фінансової підтримки комунального некомерційного підприєства "Здолбунівська стоматологічна поліклініка" Здолбунівської міської ради на 2025-2027 роки</t>
  </si>
  <si>
    <t>Програма розвитку фізичної культури та спорту Здолбунівської міської територіальної громади на 2025-2027 роки</t>
  </si>
  <si>
    <t>Програма створення єдиного інформаційного простору освіти Здолбунівської міської територіальної громади на 2025-2027 роки</t>
  </si>
  <si>
    <t>Програма організації та проведення культурно-масових заходів Здолбунівської міської територіальної громади на 2025-2027 роки</t>
  </si>
  <si>
    <t>Програма підтримки та розвитку молоді та молодіжної політики Здолбунівської міської територіальної громади на 2025-2027 роки</t>
  </si>
  <si>
    <t>Програма фінансової підтримки комунального некомерційного підприєства "Здолбунівський центр первинної медичної допомоги" Здолбунівської міської ради Рівненської області на 2025-2027 роки</t>
  </si>
  <si>
    <t>Програми "Здорові діти-здорова та успішна нація" Здолбунівської міської територіальнох громади на 2025-2027 роки.</t>
  </si>
  <si>
    <t>Рішення міської ради від 20.12.24. № 2498</t>
  </si>
  <si>
    <t>Рішення міської ради від 20.12.24. № 2505</t>
  </si>
  <si>
    <t>Рішення міської ради від 20.12.24. № 2507</t>
  </si>
  <si>
    <t>Рішення міської ради від 20.12.24. № 2509</t>
  </si>
  <si>
    <t>Рішення міської ради від 20.12.24. № 2511</t>
  </si>
  <si>
    <t>Рішення міської ради від 20.12.24. № 2513</t>
  </si>
  <si>
    <t>Рішення міської ради від 20.12.24. № 2512</t>
  </si>
  <si>
    <t>Рішення міської ради від 20.12.24. № 2514</t>
  </si>
  <si>
    <t>Програма забезпечення цивільного захисту населення , пожежної та техногенної безпеки на території Здолбунівської міської територіальної громади на 2025-2027 роки</t>
  </si>
  <si>
    <t>Рішення міської ради від 20.12.24. № 2518</t>
  </si>
  <si>
    <t>Програма благоустрою Здолбунівської міської територіальної  громади на 2025-2027 роки</t>
  </si>
  <si>
    <t>Програма природоохоронних заходів, які фінансуються з Здолбунівського міського природоохоронного фонду в 2025-2027 роки</t>
  </si>
  <si>
    <t>Цільва програма забезпечення виплати одноразової грошової допомоги при працевлаштуванні після закінчення закладу загальної середньої освіти та придбання одягу і  взуття дітям-сиротам і дітям, позбавленим батьківського піклування Здолбунівської міської територіальної громади на 2025-2027 роки</t>
  </si>
  <si>
    <t>Програма роботи з обдарованою молоддю Здолбунівської міської територіальної громади на 2025-2027 роки</t>
  </si>
  <si>
    <t>Рішення міської ради від 20.12.24. № 2506</t>
  </si>
  <si>
    <t>бюджету Здолбунівської міської територіальної громади на 2026 рік</t>
  </si>
  <si>
    <t xml:space="preserve"> до проєкту рішення Здолбунівської міської ради</t>
  </si>
  <si>
    <t xml:space="preserve">від 17 грудня 2025 року № </t>
  </si>
  <si>
    <t>"Про бюджет Здолбунівської міської територіальної громади на 2026 рік"</t>
  </si>
  <si>
    <t>у 2026 році</t>
  </si>
  <si>
    <t>на реалізацію місцевих / регіональних програм у 2026 році</t>
  </si>
  <si>
    <t xml:space="preserve"> публічних інвестицій у розрізі публічних  інвестиційних проектів та програм публічних інвестицій</t>
  </si>
  <si>
    <t>Обсяги</t>
  </si>
  <si>
    <t>№ з/п</t>
  </si>
  <si>
    <t>Найменування галузі(сектору) для публічного інвестування/публічного інвестиційного проєкту/програми публічних інвестицій</t>
  </si>
  <si>
    <t>Унікальний ідентифікатор проєкту/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</si>
  <si>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</si>
  <si>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</si>
  <si>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розпорядника коштів місцевого бюджетуу за галузь(сектор)/головного розпорядника коштів місцевого бюджету/відповідального виконавця</t>
  </si>
  <si>
    <t>Період реалізації публічного інвестиційного проєкту/програми публічних інвестицій(рік початку і завершення)</t>
  </si>
  <si>
    <t>Загальна вартість публічного інвестиційного проєкту /програми публічних інвестицій</t>
  </si>
  <si>
    <t>Обсяг бюджетних коштів, спрямованих на реалізацію публічного інвестиційного проєкту/програми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</si>
  <si>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</si>
  <si>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</si>
  <si>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</si>
  <si>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>міжбюджетних трансфертів з інших місцевих бюджетів</t>
  </si>
  <si>
    <t>місцевих запозичень</t>
  </si>
  <si>
    <t>інших джерел</t>
  </si>
  <si>
    <t>1.1</t>
  </si>
  <si>
    <t xml:space="preserve">Секретар міської ради                                                    </t>
  </si>
  <si>
    <t>Олег БАБІЙ</t>
  </si>
  <si>
    <t>Відділ з питань містобудування, архітектури і цивільного захисту населення Здолбунівської міської ради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</si>
  <si>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</si>
  <si>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</si>
  <si>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</si>
  <si>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Дотації з державного бюджету місцевим бюджетам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</si>
  <si>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</si>
  <si>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х</t>
  </si>
  <si>
    <t>Інша субвенція на утримання КУ "Здолбунівського інклюзивно-ресурсного центру Здолбунівської міської ради"</t>
  </si>
  <si>
    <t>Інша субвенція на оплату праці соціального робітника та соціальних працівників Здолбунівського територіального центру соціального обслуговуванння (надання соціальних послуг) Здолбунівської міської ради, які обслуговують жителів Здовбицької громади</t>
  </si>
  <si>
    <t>Інша субвенція на відшкодування вартості навчання учнів, зареєстрованих на території  Здовбицької сільської територіальної громади, які здобцвають мистецьку освіту  у Здолбунівській музичній школі</t>
  </si>
  <si>
    <t>Інша субвенція для комунального некомерційного підприємтсва "Здолбунівська центральна міська лікарня" Здолбунівської міської ради (забезпечення пільгових категорій населення лікарськими засобами)</t>
  </si>
  <si>
    <t>Інша субвенція для омунального некомерційного підприємтсва Здолбунівська стоматологічна поліклініка Здолбунівської міської ради (безкоштовне зубопротезування пільгових категорій населення жителів Мізоцької ТГ, оплату медоглядів призовників та допризовників лікарями стоматологами)</t>
  </si>
  <si>
    <t>Муніципальна інфраструктура та послуги ЖКГ</t>
  </si>
  <si>
    <t>Здолбунівська міська рада/ відділ з питань комунального господарства, благоустрою та екології</t>
  </si>
  <si>
    <t>2025-2026</t>
  </si>
  <si>
    <t>2023-2026</t>
  </si>
  <si>
    <t>0117367</t>
  </si>
  <si>
    <t>Реалізація проектів у рамках Програми відновлення України III</t>
  </si>
  <si>
    <t>Здолбунівська міська рада/ КП Здолбунівкомуненергія</t>
  </si>
  <si>
    <t>2</t>
  </si>
  <si>
    <t>2.1</t>
  </si>
  <si>
    <t>Реконструкція котельні з встановленням когенераційної установки потужністю 600 кВт за адресою: вул.Шкільна,40.</t>
  </si>
  <si>
    <t>Реконструкція котельні з встановленням когенераційної установки потужністю 600 кВт за адресою: вул.Шкільна,40Б.</t>
  </si>
  <si>
    <t>3</t>
  </si>
  <si>
    <t>Соціальна сфера</t>
  </si>
  <si>
    <t>3.1</t>
  </si>
  <si>
    <t>Капітальний ремонт приміщення відділення фізичної реабілітації Здолбунівського територіального центру соціального обслуговування (надання соціальних послуг) Здолбунівської міської ради за адресою: вул. Мазепи гетьмана, 25 м. Здолбунів, Рівненської області</t>
  </si>
  <si>
    <t>0113250</t>
  </si>
  <si>
    <t>3250</t>
  </si>
  <si>
    <t>Підготовка та реалізація публічних інвестиційних проектів / програм публічних інвестицій за рахунок коштів місцевого бюджету в галузі соціального захисту та соціального забезпечення</t>
  </si>
  <si>
    <t>Здолбунівська міська рада/ Територіальний центр сціального обслуговування(надання соціальних послуг)</t>
  </si>
  <si>
    <t>4</t>
  </si>
  <si>
    <t>Освіта та наука</t>
  </si>
  <si>
    <t>5</t>
  </si>
  <si>
    <t>Охорона здоров"я</t>
  </si>
  <si>
    <t>1610000</t>
  </si>
  <si>
    <t>1618110</t>
  </si>
  <si>
    <t>2024-2026</t>
  </si>
  <si>
    <t>Капітальний ремонт вулиць: І. Мазепи від лікарні до вул. Базарної ; вулиці Паркової від перехрестя вулиць Паркової, Шевченка та Шкільної; вулиці Грушевського від вул. Шевченка до вул. Приходька для створення безбар'єрних маршрутів в м. Здолбунів Рівненського району Рівненської області.</t>
  </si>
  <si>
    <t>Здолбунівська міська рада/ КП Здолбунівське</t>
  </si>
  <si>
    <t>3.2</t>
  </si>
  <si>
    <t>4.1</t>
  </si>
  <si>
    <t>Капітальний ремонт з заміною котла котельні за адресою: вул. Заводська, 2Б</t>
  </si>
  <si>
    <t>Реконструкція теплової мережі від котельні по вул.Шкільна, 40Б</t>
  </si>
  <si>
    <t>2.2</t>
  </si>
  <si>
    <t>2023-2028</t>
  </si>
  <si>
    <t>2023-2027</t>
  </si>
  <si>
    <t>Всього по галузі:</t>
  </si>
  <si>
    <t>5.1</t>
  </si>
  <si>
    <t>131025-F5DD0B2E</t>
  </si>
  <si>
    <t>201125-4B959237</t>
  </si>
  <si>
    <t>270925-5E765823</t>
  </si>
  <si>
    <t>280925-FD459DA5</t>
  </si>
  <si>
    <t>280925-B6C78246</t>
  </si>
  <si>
    <t>300925-D5444A59</t>
  </si>
  <si>
    <t>220925-340FA53C</t>
  </si>
  <si>
    <t>141025-25B888E8</t>
  </si>
  <si>
    <t>220925-9F5B84BF</t>
  </si>
  <si>
    <t>260925-6C8F9F46</t>
  </si>
  <si>
    <t>270925-F80B984B</t>
  </si>
  <si>
    <t>Нова українська школа</t>
  </si>
  <si>
    <t>Придбання засобів навчання та обладнання, комп'ютерного та мультимедійного обладнання для навчальних кабінетів Здолбунівського ліцею №2 Здолбунівської міської ради Рівненської області в межах впровадження реформи "Нова українська школа"</t>
  </si>
  <si>
    <t>"Забезпеченість ЗЗСО сучасним обладнанням навчальних кабінетів Здолбунівського ліцею №3 Здолбунівської ради Рівненської області за адресою: вул. Кармелюка У.,5 , м. Здолбунів, Рівненської області"</t>
  </si>
  <si>
    <t>Забезпечення засобами навчання та обладнанням в межах впровадження реформи “Нова українська школа"</t>
  </si>
  <si>
    <t>Кабінет інформатики Здолбунівського ліцею №5 Здолбунівської міської ради Рівненської області</t>
  </si>
  <si>
    <t>Забезпечення закладів загальної середньої освіти засобами навчання та обладнанням в межах впровадження реформи “Нова українська школа"</t>
  </si>
  <si>
    <t>Технологічне забезпечення навчального процесу НУШ</t>
  </si>
  <si>
    <t>НУШ. Придбання мультимедійного обладнання.</t>
  </si>
  <si>
    <t>Мультимедійне та комп'ютерне обладнання для закладів загальної середньої освіти в межах реформи НУШ</t>
  </si>
  <si>
    <t>Сучасний освітній простір НУШ для 9 класу Новосілківської гімназії</t>
  </si>
  <si>
    <t>Закупівля обладнання для Нової української школи (8-9 класи) П'ятигірської гімніазії Здолбунівської міської ради Рівненської області</t>
  </si>
  <si>
    <t>250925-CCCB3AD6</t>
  </si>
  <si>
    <t>"Нове будівництво споруди цивільного захисту Здолбунівського ліцею №5 Здолбунівської міської ради Рівненської області на земельній ділянці з кадастровим номером 5622610100:00:009:0176"</t>
  </si>
  <si>
    <t>250925-4E813B8F</t>
  </si>
  <si>
    <t>Шкільний автобус - шлях до освіти</t>
  </si>
  <si>
    <t>201125-35E8512C</t>
  </si>
  <si>
    <t>Капітальний ремонт будівлі Здолбунівського ліцею №6 Здолбунівської міської ради Рівненської області за адресою: вул. Шкільна, 40, м. Здолбунів, Рівненської області (заходи з енергозбереження - утеплення фасаду, утеплення та ремонт даху)</t>
  </si>
  <si>
    <t>211025-916303F0</t>
  </si>
  <si>
    <t>Капітальний ремонт будівлі Здолбунівського ліцею №4 Здолбунівської міської ради Рівненської області (заходи з енергозбереження: утеплення фасаду, утеплення та ремонт даху, заміна вікон і дверей) за адресою: вул.Шкільна, 11, м.Здолбунів, Рівненської області</t>
  </si>
  <si>
    <t>141025-476C293B</t>
  </si>
  <si>
    <t>Придбання комп'ютерного томографа</t>
  </si>
  <si>
    <t>6.1</t>
  </si>
  <si>
    <t>Всього публічних інвестицій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</si>
  <si>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</si>
  <si>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</si>
  <si>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</si>
  <si>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</si>
  <si>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</si>
  <si>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</si>
  <si>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</si>
  <si>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</si>
  <si>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</si>
  <si>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</si>
  <si>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7</t>
  </si>
  <si>
    <t>7.1</t>
  </si>
  <si>
    <t>8</t>
  </si>
  <si>
    <t>8.1</t>
  </si>
  <si>
    <t>8.2</t>
  </si>
  <si>
    <t>9</t>
  </si>
  <si>
    <t>9.1</t>
  </si>
  <si>
    <t>240925-EC16D4CE</t>
  </si>
  <si>
    <t>240925-07BBEFE6</t>
  </si>
  <si>
    <t>230925-1C88126E</t>
  </si>
  <si>
    <t>230925-FC918BD2</t>
  </si>
  <si>
    <t>180925-CCEA71EB</t>
  </si>
  <si>
    <t>Інша субвенція на фінансову підтримку комунального некомерційного підприємства "Здолбунівський центр первинної медичної допомоги" Здолбунівської міської ради Рівненської області</t>
  </si>
  <si>
    <t>0611183</t>
  </si>
  <si>
    <t>0611261</t>
  </si>
  <si>
    <t>0611251</t>
  </si>
  <si>
    <t>6</t>
  </si>
  <si>
    <t>Виконання заходів, спрямованих на забезпечення якісної, сучасної та доступної загальної середньої освіти "Нова українська школа"</t>
  </si>
  <si>
    <t>0611180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</si>
  <si>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 «Нова українська школа»</t>
  </si>
  <si>
    <t>Виконання заходів щодо придбання шкільних автобусів</t>
  </si>
  <si>
    <t>0611250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</si>
  <si>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 – шкільні автобуси</t>
  </si>
  <si>
    <t>Виконання заходів щодо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</si>
  <si>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0611260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</si>
  <si>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</si>
  <si>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Програми створення матеріального резерву Здолбунівської міської територіальної громади для запобігання та ліквідації наслідків надзвичайних ситуацій на 2025 - 2027 роки</t>
  </si>
  <si>
    <t>011025-4230АА7D</t>
  </si>
  <si>
    <t>Надходження бюджетних установ від додаткової (господарської) діяльності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</si>
</sst>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0_ ;\-#,##0.00\ "/>
    <numFmt numFmtId="166" formatCode="#,##0\ _₴"/>
    <numFmt numFmtId="167" formatCode="#,##0.00\ _₴"/>
  </numFmts>
  <fonts count="51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u/>
      <sz val="8"/>
      <name val="Times New Roman"/>
      <family val="1"/>
      <charset val="204"/>
    </font>
    <font>
      <b/>
      <u/>
      <sz val="8"/>
      <name val="Times New Roman"/>
      <family val="1"/>
      <charset val="204"/>
    </font>
    <font>
      <u/>
      <sz val="1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Times New Roman Cyr"/>
      <charset val="204"/>
    </font>
    <font>
      <b/>
      <i/>
      <sz val="10"/>
      <name val="Times New Roman Cyr"/>
      <charset val="204"/>
    </font>
    <font>
      <b/>
      <sz val="10"/>
      <name val="Times New Roman Cyr"/>
      <family val="1"/>
      <charset val="204"/>
    </font>
    <font>
      <i/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303C4B"/>
      <name val="Arial"/>
      <family val="2"/>
      <charset val="204"/>
    </font>
    <font>
      <i/>
      <sz val="11"/>
      <color rgb="FF303C4B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i/>
      <sz val="12"/>
      <color rgb="FF333333"/>
      <name val="Times New Roman"/>
      <family val="1"/>
      <charset val="204"/>
    </font>
    <font>
      <b/>
      <sz val="12"/>
      <color rgb="FF333333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0F3FC"/>
        <bgColor indexed="64"/>
      </patternFill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32" fillId="0" borderId="0"/>
    <xf numFmtId="0" fontId="48" fillId="0" borderId="0"/>
  </cellStyleXfs>
  <cellXfs count="754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3" fillId="0" borderId="0" xfId="0" applyFont="1" applyAlignment="1">
      <alignment vertic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33" fillId="0" borderId="2" xfId="0" applyFont="1" applyBorder="1" applyAlignment="1">
      <alignment wrapText="1"/>
    </xf>
    <xf numFmtId="3" fontId="2" fillId="2" borderId="1" xfId="0" applyNumberFormat="1" applyFont="1" applyFill="1" applyBorder="1" applyAlignment="1">
      <alignment horizontal="right"/>
    </xf>
    <xf numFmtId="0" fontId="6" fillId="0" borderId="1" xfId="0" applyFont="1" applyBorder="1"/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3" fillId="0" borderId="1" xfId="0" applyFont="1" applyBorder="1" applyAlignment="1">
      <alignment wrapText="1"/>
    </xf>
    <xf numFmtId="0" fontId="34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5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5" fillId="0" borderId="0" xfId="0" applyFont="1" applyAlignment="1">
      <alignment wrapText="1"/>
    </xf>
    <xf numFmtId="0" fontId="33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3" fontId="2" fillId="2" borderId="4" xfId="0" applyNumberFormat="1" applyFont="1" applyFill="1" applyBorder="1" applyAlignment="1">
      <alignment horizontal="right"/>
    </xf>
    <xf numFmtId="0" fontId="36" fillId="0" borderId="0" xfId="0" applyFont="1" applyAlignment="1">
      <alignment wrapText="1"/>
    </xf>
    <xf numFmtId="3" fontId="2" fillId="2" borderId="5" xfId="0" applyNumberFormat="1" applyFont="1" applyFill="1" applyBorder="1" applyAlignment="1">
      <alignment horizontal="right"/>
    </xf>
    <xf numFmtId="3" fontId="2" fillId="2" borderId="6" xfId="0" applyNumberFormat="1" applyFont="1" applyFill="1" applyBorder="1" applyAlignment="1">
      <alignment horizontal="right"/>
    </xf>
    <xf numFmtId="0" fontId="35" fillId="0" borderId="1" xfId="0" applyFont="1" applyBorder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 wrapText="1"/>
    </xf>
    <xf numFmtId="164" fontId="8" fillId="0" borderId="0" xfId="0" applyNumberFormat="1" applyFont="1"/>
    <xf numFmtId="0" fontId="7" fillId="0" borderId="0" xfId="0" applyFont="1"/>
    <xf numFmtId="1" fontId="7" fillId="0" borderId="0" xfId="0" applyNumberFormat="1" applyFont="1"/>
    <xf numFmtId="4" fontId="2" fillId="2" borderId="1" xfId="0" applyNumberFormat="1" applyFont="1" applyFill="1" applyBorder="1" applyAlignment="1">
      <alignment horizontal="right"/>
    </xf>
    <xf numFmtId="4" fontId="2" fillId="0" borderId="7" xfId="0" applyNumberFormat="1" applyFont="1" applyBorder="1" applyAlignment="1">
      <alignment horizontal="right"/>
    </xf>
    <xf numFmtId="4" fontId="2" fillId="2" borderId="5" xfId="0" applyNumberFormat="1" applyFont="1" applyFill="1" applyBorder="1" applyAlignment="1">
      <alignment horizontal="right"/>
    </xf>
    <xf numFmtId="4" fontId="2" fillId="0" borderId="8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9" xfId="0" applyFont="1" applyBorder="1"/>
    <xf numFmtId="0" fontId="3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" fontId="12" fillId="0" borderId="10" xfId="0" applyNumberFormat="1" applyFont="1" applyBorder="1"/>
    <xf numFmtId="3" fontId="2" fillId="0" borderId="0" xfId="0" applyNumberFormat="1" applyFont="1"/>
    <xf numFmtId="49" fontId="13" fillId="0" borderId="17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4" fontId="5" fillId="0" borderId="5" xfId="0" applyNumberFormat="1" applyFont="1" applyBorder="1"/>
    <xf numFmtId="4" fontId="12" fillId="0" borderId="5" xfId="0" applyNumberFormat="1" applyFont="1" applyBorder="1"/>
    <xf numFmtId="4" fontId="2" fillId="0" borderId="5" xfId="0" applyNumberFormat="1" applyFont="1" applyBorder="1"/>
    <xf numFmtId="4" fontId="2" fillId="0" borderId="4" xfId="0" applyNumberFormat="1" applyFont="1" applyBorder="1"/>
    <xf numFmtId="49" fontId="2" fillId="0" borderId="1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4" fontId="12" fillId="0" borderId="1" xfId="0" applyNumberFormat="1" applyFon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4" fontId="12" fillId="0" borderId="14" xfId="0" applyNumberFormat="1" applyFont="1" applyBorder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3" fontId="6" fillId="0" borderId="0" xfId="0" applyNumberFormat="1" applyFont="1" applyAlignment="1">
      <alignment wrapText="1"/>
    </xf>
    <xf numFmtId="0" fontId="16" fillId="0" borderId="0" xfId="0" applyFont="1"/>
    <xf numFmtId="0" fontId="16" fillId="0" borderId="0" xfId="0" applyFont="1" applyAlignment="1">
      <alignment wrapText="1"/>
    </xf>
    <xf numFmtId="0" fontId="4" fillId="0" borderId="0" xfId="0" applyFont="1" applyAlignment="1">
      <alignment wrapText="1"/>
    </xf>
    <xf numFmtId="3" fontId="4" fillId="0" borderId="0" xfId="0" applyNumberFormat="1" applyFont="1" applyAlignment="1">
      <alignment wrapText="1"/>
    </xf>
    <xf numFmtId="3" fontId="4" fillId="0" borderId="0" xfId="0" applyNumberFormat="1" applyFont="1"/>
    <xf numFmtId="0" fontId="4" fillId="0" borderId="0" xfId="0" applyFont="1"/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wrapText="1"/>
    </xf>
    <xf numFmtId="4" fontId="2" fillId="0" borderId="0" xfId="0" applyNumberFormat="1" applyFont="1"/>
    <xf numFmtId="0" fontId="12" fillId="0" borderId="0" xfId="0" applyFont="1"/>
    <xf numFmtId="0" fontId="3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8" fillId="2" borderId="1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right"/>
    </xf>
    <xf numFmtId="0" fontId="6" fillId="2" borderId="3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4" fontId="6" fillId="2" borderId="1" xfId="0" applyNumberFormat="1" applyFont="1" applyFill="1" applyBorder="1" applyAlignment="1">
      <alignment horizontal="right"/>
    </xf>
    <xf numFmtId="4" fontId="6" fillId="0" borderId="7" xfId="0" applyNumberFormat="1" applyFont="1" applyBorder="1" applyAlignment="1">
      <alignment horizontal="right"/>
    </xf>
    <xf numFmtId="0" fontId="5" fillId="2" borderId="3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4" fontId="5" fillId="2" borderId="1" xfId="0" applyNumberFormat="1" applyFont="1" applyFill="1" applyBorder="1" applyAlignment="1">
      <alignment horizontal="right"/>
    </xf>
    <xf numFmtId="4" fontId="5" fillId="0" borderId="7" xfId="0" applyNumberFormat="1" applyFont="1" applyBorder="1" applyAlignment="1">
      <alignment horizontal="right"/>
    </xf>
    <xf numFmtId="0" fontId="2" fillId="2" borderId="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3" fontId="5" fillId="2" borderId="1" xfId="0" applyNumberFormat="1" applyFont="1" applyFill="1" applyBorder="1" applyAlignment="1">
      <alignment horizontal="right"/>
    </xf>
    <xf numFmtId="3" fontId="5" fillId="2" borderId="4" xfId="0" applyNumberFormat="1" applyFont="1" applyFill="1" applyBorder="1" applyAlignment="1">
      <alignment horizontal="right"/>
    </xf>
    <xf numFmtId="0" fontId="5" fillId="0" borderId="0" xfId="0" applyFont="1"/>
    <xf numFmtId="0" fontId="2" fillId="2" borderId="3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right" vertical="center"/>
    </xf>
    <xf numFmtId="4" fontId="2" fillId="0" borderId="7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/>
    </xf>
    <xf numFmtId="3" fontId="2" fillId="2" borderId="7" xfId="0" applyNumberFormat="1" applyFont="1" applyFill="1" applyBorder="1" applyAlignment="1">
      <alignment horizontal="right"/>
    </xf>
    <xf numFmtId="3" fontId="2" fillId="2" borderId="26" xfId="0" applyNumberFormat="1" applyFont="1" applyFill="1" applyBorder="1" applyAlignment="1">
      <alignment horizontal="right"/>
    </xf>
    <xf numFmtId="3" fontId="5" fillId="2" borderId="7" xfId="0" applyNumberFormat="1" applyFont="1" applyFill="1" applyBorder="1" applyAlignment="1">
      <alignment horizontal="right"/>
    </xf>
    <xf numFmtId="3" fontId="5" fillId="2" borderId="26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wrapText="1"/>
    </xf>
    <xf numFmtId="49" fontId="2" fillId="2" borderId="1" xfId="0" applyNumberFormat="1" applyFont="1" applyFill="1" applyBorder="1" applyAlignment="1">
      <alignment wrapText="1"/>
    </xf>
    <xf numFmtId="0" fontId="5" fillId="2" borderId="23" xfId="0" applyFont="1" applyFill="1" applyBorder="1" applyAlignment="1">
      <alignment wrapText="1"/>
    </xf>
    <xf numFmtId="0" fontId="2" fillId="2" borderId="27" xfId="0" applyFont="1" applyFill="1" applyBorder="1" applyAlignment="1">
      <alignment horizontal="center" wrapText="1"/>
    </xf>
    <xf numFmtId="49" fontId="2" fillId="2" borderId="20" xfId="0" applyNumberFormat="1" applyFont="1" applyFill="1" applyBorder="1" applyAlignment="1">
      <alignment wrapText="1"/>
    </xf>
    <xf numFmtId="4" fontId="2" fillId="2" borderId="20" xfId="0" applyNumberFormat="1" applyFont="1" applyFill="1" applyBorder="1" applyAlignment="1">
      <alignment horizontal="right"/>
    </xf>
    <xf numFmtId="4" fontId="2" fillId="0" borderId="28" xfId="0" applyNumberFormat="1" applyFont="1" applyBorder="1" applyAlignment="1">
      <alignment horizontal="right"/>
    </xf>
    <xf numFmtId="3" fontId="2" fillId="2" borderId="21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4" fontId="1" fillId="2" borderId="1" xfId="0" applyNumberFormat="1" applyFont="1" applyFill="1" applyBorder="1" applyAlignment="1">
      <alignment horizontal="right"/>
    </xf>
    <xf numFmtId="4" fontId="1" fillId="0" borderId="7" xfId="0" applyNumberFormat="1" applyFont="1" applyBorder="1" applyAlignment="1">
      <alignment horizontal="right"/>
    </xf>
    <xf numFmtId="4" fontId="6" fillId="2" borderId="5" xfId="0" applyNumberFormat="1" applyFont="1" applyFill="1" applyBorder="1" applyAlignment="1">
      <alignment horizontal="right"/>
    </xf>
    <xf numFmtId="3" fontId="6" fillId="2" borderId="1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0" fontId="6" fillId="0" borderId="0" xfId="0" applyFont="1"/>
    <xf numFmtId="4" fontId="2" fillId="2" borderId="1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/>
    </xf>
    <xf numFmtId="3" fontId="1" fillId="2" borderId="4" xfId="0" applyNumberFormat="1" applyFont="1" applyFill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 wrapText="1"/>
    </xf>
    <xf numFmtId="3" fontId="8" fillId="0" borderId="0" xfId="0" applyNumberFormat="1" applyFont="1"/>
    <xf numFmtId="0" fontId="10" fillId="0" borderId="0" xfId="0" applyFont="1"/>
    <xf numFmtId="164" fontId="3" fillId="0" borderId="0" xfId="0" applyNumberFormat="1" applyFont="1"/>
    <xf numFmtId="164" fontId="10" fillId="0" borderId="0" xfId="0" applyNumberFormat="1" applyFont="1"/>
    <xf numFmtId="2" fontId="3" fillId="0" borderId="0" xfId="0" applyNumberFormat="1" applyFont="1"/>
    <xf numFmtId="0" fontId="1" fillId="0" borderId="0" xfId="0" applyFont="1" applyAlignment="1">
      <alignment horizontal="center"/>
    </xf>
    <xf numFmtId="0" fontId="2" fillId="0" borderId="9" xfId="0" applyFont="1" applyBorder="1"/>
    <xf numFmtId="0" fontId="20" fillId="0" borderId="0" xfId="0" applyFont="1" applyAlignment="1">
      <alignment horizontal="left"/>
    </xf>
    <xf numFmtId="0" fontId="21" fillId="0" borderId="0" xfId="0" applyFont="1"/>
    <xf numFmtId="0" fontId="22" fillId="0" borderId="0" xfId="0" applyFont="1" applyAlignment="1">
      <alignment horizontal="left"/>
    </xf>
    <xf numFmtId="4" fontId="12" fillId="0" borderId="29" xfId="0" applyNumberFormat="1" applyFont="1" applyBorder="1"/>
    <xf numFmtId="4" fontId="12" fillId="0" borderId="30" xfId="0" applyNumberFormat="1" applyFont="1" applyBorder="1"/>
    <xf numFmtId="4" fontId="23" fillId="0" borderId="31" xfId="0" applyNumberFormat="1" applyFont="1" applyBorder="1"/>
    <xf numFmtId="4" fontId="23" fillId="0" borderId="30" xfId="0" applyNumberFormat="1" applyFont="1" applyBorder="1"/>
    <xf numFmtId="4" fontId="23" fillId="0" borderId="6" xfId="0" applyNumberFormat="1" applyFont="1" applyBorder="1"/>
    <xf numFmtId="4" fontId="23" fillId="0" borderId="33" xfId="0" applyNumberFormat="1" applyFont="1" applyBorder="1"/>
    <xf numFmtId="4" fontId="23" fillId="0" borderId="4" xfId="0" applyNumberFormat="1" applyFont="1" applyBorder="1"/>
    <xf numFmtId="4" fontId="23" fillId="0" borderId="34" xfId="0" applyNumberFormat="1" applyFont="1" applyBorder="1"/>
    <xf numFmtId="0" fontId="23" fillId="0" borderId="0" xfId="0" applyFont="1"/>
    <xf numFmtId="0" fontId="12" fillId="0" borderId="3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1" fontId="12" fillId="0" borderId="29" xfId="0" applyNumberFormat="1" applyFont="1" applyBorder="1" applyAlignment="1">
      <alignment horizontal="center"/>
    </xf>
    <xf numFmtId="1" fontId="12" fillId="0" borderId="30" xfId="0" applyNumberFormat="1" applyFont="1" applyBorder="1" applyAlignment="1">
      <alignment horizontal="center"/>
    </xf>
    <xf numFmtId="4" fontId="23" fillId="0" borderId="30" xfId="0" applyNumberFormat="1" applyFont="1" applyBorder="1" applyAlignment="1">
      <alignment wrapText="1"/>
    </xf>
    <xf numFmtId="1" fontId="23" fillId="0" borderId="30" xfId="0" applyNumberFormat="1" applyFont="1" applyBorder="1" applyAlignment="1">
      <alignment horizontal="center"/>
    </xf>
    <xf numFmtId="1" fontId="23" fillId="0" borderId="31" xfId="0" applyNumberFormat="1" applyFont="1" applyBorder="1" applyAlignment="1">
      <alignment horizontal="center"/>
    </xf>
    <xf numFmtId="4" fontId="23" fillId="0" borderId="33" xfId="0" applyNumberFormat="1" applyFont="1" applyBorder="1" applyAlignment="1">
      <alignment horizontal="center"/>
    </xf>
    <xf numFmtId="4" fontId="23" fillId="0" borderId="33" xfId="0" applyNumberFormat="1" applyFont="1" applyBorder="1" applyAlignment="1">
      <alignment horizontal="left"/>
    </xf>
    <xf numFmtId="4" fontId="12" fillId="0" borderId="29" xfId="0" applyNumberFormat="1" applyFont="1" applyBorder="1" applyAlignment="1">
      <alignment wrapText="1"/>
    </xf>
    <xf numFmtId="4" fontId="12" fillId="0" borderId="30" xfId="0" applyNumberFormat="1" applyFont="1" applyBorder="1" applyAlignment="1">
      <alignment wrapText="1"/>
    </xf>
    <xf numFmtId="4" fontId="23" fillId="0" borderId="34" xfId="0" applyNumberFormat="1" applyFont="1" applyBorder="1" applyAlignment="1">
      <alignment horizontal="center"/>
    </xf>
    <xf numFmtId="3" fontId="5" fillId="0" borderId="0" xfId="0" applyNumberFormat="1" applyFont="1"/>
    <xf numFmtId="0" fontId="2" fillId="0" borderId="18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right"/>
    </xf>
    <xf numFmtId="0" fontId="1" fillId="0" borderId="3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4" fontId="1" fillId="0" borderId="38" xfId="0" applyNumberFormat="1" applyFont="1" applyBorder="1" applyAlignment="1">
      <alignment horizontal="right" vertical="center"/>
    </xf>
    <xf numFmtId="0" fontId="10" fillId="0" borderId="32" xfId="0" applyFont="1" applyBorder="1" applyAlignment="1">
      <alignment horizontal="center" vertical="center"/>
    </xf>
    <xf numFmtId="4" fontId="10" fillId="0" borderId="38" xfId="0" applyNumberFormat="1" applyFont="1" applyBorder="1" applyAlignment="1">
      <alignment horizontal="right" vertical="center"/>
    </xf>
    <xf numFmtId="0" fontId="1" fillId="0" borderId="32" xfId="0" applyFont="1" applyBorder="1" applyAlignment="1">
      <alignment horizontal="center"/>
    </xf>
    <xf numFmtId="4" fontId="1" fillId="0" borderId="6" xfId="0" applyNumberFormat="1" applyFont="1" applyBorder="1"/>
    <xf numFmtId="0" fontId="1" fillId="0" borderId="3" xfId="0" applyFont="1" applyBorder="1" applyAlignment="1">
      <alignment horizontal="center"/>
    </xf>
    <xf numFmtId="4" fontId="1" fillId="0" borderId="4" xfId="0" applyNumberFormat="1" applyFont="1" applyBorder="1"/>
    <xf numFmtId="3" fontId="1" fillId="0" borderId="4" xfId="0" applyNumberFormat="1" applyFont="1" applyBorder="1"/>
    <xf numFmtId="0" fontId="10" fillId="0" borderId="3" xfId="0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right" vertical="center"/>
    </xf>
    <xf numFmtId="4" fontId="10" fillId="0" borderId="4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horizontal="center"/>
    </xf>
    <xf numFmtId="4" fontId="10" fillId="0" borderId="4" xfId="0" applyNumberFormat="1" applyFont="1" applyBorder="1"/>
    <xf numFmtId="0" fontId="10" fillId="0" borderId="39" xfId="0" applyFont="1" applyBorder="1" applyAlignment="1">
      <alignment horizontal="center"/>
    </xf>
    <xf numFmtId="4" fontId="10" fillId="0" borderId="40" xfId="0" applyNumberFormat="1" applyFont="1" applyBorder="1"/>
    <xf numFmtId="0" fontId="12" fillId="0" borderId="13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38" xfId="0" applyNumberFormat="1" applyFont="1" applyBorder="1" applyAlignment="1">
      <alignment horizontal="right" vertical="center"/>
    </xf>
    <xf numFmtId="3" fontId="10" fillId="0" borderId="38" xfId="0" applyNumberFormat="1" applyFont="1" applyBorder="1" applyAlignment="1">
      <alignment horizontal="right" vertical="center"/>
    </xf>
    <xf numFmtId="3" fontId="10" fillId="0" borderId="4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wrapText="1"/>
    </xf>
    <xf numFmtId="0" fontId="10" fillId="0" borderId="4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left" wrapText="1"/>
    </xf>
    <xf numFmtId="3" fontId="1" fillId="0" borderId="4" xfId="0" applyNumberFormat="1" applyFont="1" applyBorder="1" applyAlignment="1">
      <alignment horizontal="right" vertical="center"/>
    </xf>
    <xf numFmtId="0" fontId="23" fillId="0" borderId="18" xfId="0" applyFont="1" applyBorder="1" applyAlignment="1">
      <alignment horizontal="center" wrapText="1"/>
    </xf>
    <xf numFmtId="1" fontId="11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left" wrapText="1"/>
    </xf>
    <xf numFmtId="49" fontId="5" fillId="0" borderId="3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vertical="center" wrapText="1"/>
    </xf>
    <xf numFmtId="0" fontId="2" fillId="0" borderId="11" xfId="0" applyFont="1" applyBorder="1" applyAlignment="1">
      <alignment wrapText="1"/>
    </xf>
    <xf numFmtId="3" fontId="2" fillId="0" borderId="44" xfId="0" applyNumberFormat="1" applyFont="1" applyBorder="1" applyAlignment="1">
      <alignment horizontal="right"/>
    </xf>
    <xf numFmtId="3" fontId="2" fillId="0" borderId="45" xfId="0" applyNumberFormat="1" applyFont="1" applyBorder="1" applyAlignment="1">
      <alignment horizontal="right"/>
    </xf>
    <xf numFmtId="0" fontId="6" fillId="0" borderId="1" xfId="0" applyFont="1" applyBorder="1" applyAlignment="1">
      <alignment vertical="top" wrapText="1"/>
    </xf>
    <xf numFmtId="4" fontId="6" fillId="2" borderId="4" xfId="0" applyNumberFormat="1" applyFont="1" applyFill="1" applyBorder="1" applyAlignment="1">
      <alignment horizontal="right"/>
    </xf>
    <xf numFmtId="0" fontId="1" fillId="0" borderId="0" xfId="0" applyFont="1"/>
    <xf numFmtId="0" fontId="25" fillId="0" borderId="13" xfId="0" applyFont="1" applyBorder="1" applyAlignment="1">
      <alignment horizontal="center" wrapText="1"/>
    </xf>
    <xf numFmtId="0" fontId="19" fillId="0" borderId="14" xfId="0" applyFont="1" applyBorder="1" applyAlignment="1">
      <alignment wrapText="1"/>
    </xf>
    <xf numFmtId="4" fontId="19" fillId="2" borderId="14" xfId="0" applyNumberFormat="1" applyFont="1" applyFill="1" applyBorder="1" applyAlignment="1">
      <alignment horizontal="right"/>
    </xf>
    <xf numFmtId="4" fontId="19" fillId="0" borderId="25" xfId="0" applyNumberFormat="1" applyFont="1" applyBorder="1" applyAlignment="1">
      <alignment horizontal="right"/>
    </xf>
    <xf numFmtId="0" fontId="25" fillId="0" borderId="0" xfId="0" applyFont="1"/>
    <xf numFmtId="0" fontId="6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32" xfId="0" applyFont="1" applyBorder="1" applyAlignment="1">
      <alignment horizontal="center" vertical="center"/>
    </xf>
    <xf numFmtId="4" fontId="1" fillId="0" borderId="4" xfId="0" applyNumberFormat="1" applyFont="1" applyBorder="1" applyAlignment="1">
      <alignment vertical="center"/>
    </xf>
    <xf numFmtId="4" fontId="10" fillId="0" borderId="4" xfId="0" applyNumberFormat="1" applyFont="1" applyBorder="1" applyAlignment="1">
      <alignment vertical="center"/>
    </xf>
    <xf numFmtId="4" fontId="1" fillId="2" borderId="4" xfId="0" applyNumberFormat="1" applyFont="1" applyFill="1" applyBorder="1" applyAlignment="1">
      <alignment horizontal="right"/>
    </xf>
    <xf numFmtId="4" fontId="19" fillId="0" borderId="46" xfId="0" applyNumberFormat="1" applyFont="1" applyBorder="1" applyAlignment="1">
      <alignment horizontal="right"/>
    </xf>
    <xf numFmtId="4" fontId="25" fillId="0" borderId="0" xfId="0" applyNumberFormat="1" applyFont="1"/>
    <xf numFmtId="0" fontId="26" fillId="2" borderId="3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wrapText="1"/>
    </xf>
    <xf numFmtId="4" fontId="27" fillId="2" borderId="1" xfId="0" applyNumberFormat="1" applyFont="1" applyFill="1" applyBorder="1" applyAlignment="1">
      <alignment horizontal="right" vertical="center"/>
    </xf>
    <xf numFmtId="4" fontId="26" fillId="0" borderId="7" xfId="0" applyNumberFormat="1" applyFont="1" applyBorder="1" applyAlignment="1">
      <alignment horizontal="right" vertical="center"/>
    </xf>
    <xf numFmtId="3" fontId="28" fillId="2" borderId="1" xfId="0" applyNumberFormat="1" applyFont="1" applyFill="1" applyBorder="1" applyAlignment="1">
      <alignment horizontal="right"/>
    </xf>
    <xf numFmtId="0" fontId="2" fillId="2" borderId="3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wrapText="1"/>
    </xf>
    <xf numFmtId="4" fontId="2" fillId="2" borderId="5" xfId="0" applyNumberFormat="1" applyFont="1" applyFill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/>
    </xf>
    <xf numFmtId="0" fontId="1" fillId="2" borderId="37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4" fontId="1" fillId="2" borderId="10" xfId="0" applyNumberFormat="1" applyFont="1" applyFill="1" applyBorder="1" applyAlignment="1">
      <alignment horizontal="right"/>
    </xf>
    <xf numFmtId="4" fontId="1" fillId="0" borderId="47" xfId="0" applyNumberFormat="1" applyFont="1" applyBorder="1" applyAlignment="1">
      <alignment horizontal="right"/>
    </xf>
    <xf numFmtId="3" fontId="1" fillId="2" borderId="16" xfId="0" applyNumberFormat="1" applyFont="1" applyFill="1" applyBorder="1" applyAlignment="1">
      <alignment horizontal="right"/>
    </xf>
    <xf numFmtId="4" fontId="2" fillId="2" borderId="4" xfId="0" applyNumberFormat="1" applyFont="1" applyFill="1" applyBorder="1" applyAlignment="1">
      <alignment horizontal="right"/>
    </xf>
    <xf numFmtId="0" fontId="10" fillId="0" borderId="0" xfId="0" applyFont="1" applyAlignment="1">
      <alignment wrapText="1"/>
    </xf>
    <xf numFmtId="1" fontId="23" fillId="0" borderId="30" xfId="0" applyNumberFormat="1" applyFont="1" applyBorder="1" applyAlignment="1">
      <alignment horizontal="center" vertical="center"/>
    </xf>
    <xf numFmtId="3" fontId="23" fillId="0" borderId="0" xfId="0" applyNumberFormat="1" applyFont="1"/>
    <xf numFmtId="3" fontId="12" fillId="0" borderId="0" xfId="0" applyNumberFormat="1" applyFont="1" applyAlignment="1">
      <alignment horizontal="center"/>
    </xf>
    <xf numFmtId="0" fontId="23" fillId="0" borderId="25" xfId="0" applyFont="1" applyBorder="1" applyAlignment="1">
      <alignment horizontal="center"/>
    </xf>
    <xf numFmtId="0" fontId="23" fillId="0" borderId="41" xfId="0" applyFont="1" applyBorder="1" applyAlignment="1">
      <alignment horizontal="center"/>
    </xf>
    <xf numFmtId="4" fontId="23" fillId="0" borderId="3" xfId="0" applyNumberFormat="1" applyFont="1" applyBorder="1"/>
    <xf numFmtId="4" fontId="23" fillId="0" borderId="1" xfId="0" applyNumberFormat="1" applyFont="1" applyBorder="1"/>
    <xf numFmtId="4" fontId="23" fillId="0" borderId="18" xfId="0" applyNumberFormat="1" applyFont="1" applyBorder="1"/>
    <xf numFmtId="4" fontId="23" fillId="0" borderId="7" xfId="0" applyNumberFormat="1" applyFont="1" applyBorder="1"/>
    <xf numFmtId="49" fontId="23" fillId="2" borderId="1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Border="1"/>
    <xf numFmtId="4" fontId="24" fillId="0" borderId="18" xfId="0" applyNumberFormat="1" applyFont="1" applyBorder="1"/>
    <xf numFmtId="4" fontId="24" fillId="0" borderId="7" xfId="0" applyNumberFormat="1" applyFont="1" applyBorder="1"/>
    <xf numFmtId="4" fontId="24" fillId="0" borderId="4" xfId="0" applyNumberFormat="1" applyFont="1" applyBorder="1"/>
    <xf numFmtId="4" fontId="23" fillId="0" borderId="1" xfId="0" applyNumberFormat="1" applyFont="1" applyBorder="1" applyAlignment="1">
      <alignment horizontal="right"/>
    </xf>
    <xf numFmtId="165" fontId="23" fillId="0" borderId="1" xfId="0" applyNumberFormat="1" applyFont="1" applyBorder="1" applyAlignment="1">
      <alignment horizontal="right"/>
    </xf>
    <xf numFmtId="4" fontId="23" fillId="0" borderId="8" xfId="0" applyNumberFormat="1" applyFont="1" applyBorder="1"/>
    <xf numFmtId="4" fontId="12" fillId="0" borderId="3" xfId="0" applyNumberFormat="1" applyFont="1" applyBorder="1"/>
    <xf numFmtId="4" fontId="12" fillId="0" borderId="7" xfId="0" applyNumberFormat="1" applyFont="1" applyBorder="1"/>
    <xf numFmtId="4" fontId="12" fillId="0" borderId="31" xfId="0" applyNumberFormat="1" applyFont="1" applyBorder="1"/>
    <xf numFmtId="0" fontId="24" fillId="0" borderId="0" xfId="0" applyFont="1"/>
    <xf numFmtId="4" fontId="12" fillId="0" borderId="4" xfId="0" applyNumberFormat="1" applyFont="1" applyBorder="1"/>
    <xf numFmtId="3" fontId="12" fillId="0" borderId="0" xfId="0" applyNumberFormat="1" applyFont="1"/>
    <xf numFmtId="0" fontId="23" fillId="0" borderId="36" xfId="0" applyFont="1" applyBorder="1"/>
    <xf numFmtId="0" fontId="12" fillId="0" borderId="25" xfId="0" applyFont="1" applyBorder="1" applyAlignment="1">
      <alignment horizontal="center"/>
    </xf>
    <xf numFmtId="49" fontId="12" fillId="0" borderId="25" xfId="0" applyNumberFormat="1" applyFont="1" applyBorder="1" applyAlignment="1">
      <alignment horizontal="center"/>
    </xf>
    <xf numFmtId="4" fontId="12" fillId="0" borderId="13" xfId="0" applyNumberFormat="1" applyFont="1" applyBorder="1"/>
    <xf numFmtId="4" fontId="12" fillId="0" borderId="25" xfId="0" applyNumberFormat="1" applyFont="1" applyBorder="1"/>
    <xf numFmtId="4" fontId="12" fillId="0" borderId="36" xfId="0" applyNumberFormat="1" applyFont="1" applyBorder="1"/>
    <xf numFmtId="1" fontId="23" fillId="0" borderId="0" xfId="0" applyNumberFormat="1" applyFont="1"/>
    <xf numFmtId="4" fontId="23" fillId="0" borderId="0" xfId="0" applyNumberFormat="1" applyFont="1"/>
    <xf numFmtId="4" fontId="6" fillId="2" borderId="4" xfId="0" applyNumberFormat="1" applyFont="1" applyFill="1" applyBorder="1" applyAlignment="1">
      <alignment horizontal="right" vertical="center"/>
    </xf>
    <xf numFmtId="4" fontId="6" fillId="0" borderId="4" xfId="0" applyNumberFormat="1" applyFont="1" applyBorder="1" applyAlignment="1">
      <alignment horizontal="right"/>
    </xf>
    <xf numFmtId="4" fontId="6" fillId="2" borderId="20" xfId="0" applyNumberFormat="1" applyFont="1" applyFill="1" applyBorder="1" applyAlignment="1">
      <alignment horizontal="right" vertical="center"/>
    </xf>
    <xf numFmtId="4" fontId="6" fillId="2" borderId="21" xfId="0" applyNumberFormat="1" applyFont="1" applyFill="1" applyBorder="1" applyAlignment="1">
      <alignment horizontal="right" vertical="center"/>
    </xf>
    <xf numFmtId="4" fontId="2" fillId="2" borderId="20" xfId="0" applyNumberFormat="1" applyFont="1" applyFill="1" applyBorder="1" applyAlignment="1">
      <alignment horizontal="right" vertical="center"/>
    </xf>
    <xf numFmtId="4" fontId="2" fillId="0" borderId="20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0" fontId="1" fillId="2" borderId="32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wrapText="1"/>
    </xf>
    <xf numFmtId="4" fontId="1" fillId="0" borderId="5" xfId="0" applyNumberFormat="1" applyFont="1" applyBorder="1" applyAlignment="1">
      <alignment horizontal="right"/>
    </xf>
    <xf numFmtId="4" fontId="1" fillId="2" borderId="6" xfId="0" applyNumberFormat="1" applyFont="1" applyFill="1" applyBorder="1" applyAlignment="1">
      <alignment horizontal="right"/>
    </xf>
    <xf numFmtId="4" fontId="1" fillId="0" borderId="14" xfId="0" applyNumberFormat="1" applyFont="1" applyBorder="1" applyAlignment="1">
      <alignment horizontal="right"/>
    </xf>
    <xf numFmtId="4" fontId="1" fillId="0" borderId="15" xfId="0" applyNumberFormat="1" applyFont="1" applyBorder="1" applyAlignment="1">
      <alignment horizontal="right"/>
    </xf>
    <xf numFmtId="49" fontId="5" fillId="0" borderId="17" xfId="0" applyNumberFormat="1" applyFont="1" applyBorder="1" applyAlignment="1">
      <alignment horizontal="center" vertical="center" wrapText="1"/>
    </xf>
    <xf numFmtId="4" fontId="5" fillId="0" borderId="26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49" fontId="31" fillId="0" borderId="17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" fontId="23" fillId="0" borderId="6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 wrapText="1"/>
    </xf>
    <xf numFmtId="4" fontId="23" fillId="0" borderId="7" xfId="0" applyNumberFormat="1" applyFont="1" applyBorder="1" applyAlignment="1">
      <alignment vertical="center"/>
    </xf>
    <xf numFmtId="4" fontId="23" fillId="0" borderId="1" xfId="0" applyNumberFormat="1" applyFont="1" applyBorder="1" applyAlignment="1">
      <alignment vertical="center"/>
    </xf>
    <xf numFmtId="4" fontId="23" fillId="0" borderId="20" xfId="0" applyNumberFormat="1" applyFont="1" applyBorder="1"/>
    <xf numFmtId="4" fontId="23" fillId="0" borderId="5" xfId="0" applyNumberFormat="1" applyFont="1" applyBorder="1"/>
    <xf numFmtId="4" fontId="23" fillId="0" borderId="22" xfId="0" applyNumberFormat="1" applyFont="1" applyBorder="1"/>
    <xf numFmtId="4" fontId="23" fillId="0" borderId="4" xfId="0" applyNumberFormat="1" applyFont="1" applyBorder="1" applyAlignment="1">
      <alignment horizontal="right"/>
    </xf>
    <xf numFmtId="4" fontId="23" fillId="0" borderId="28" xfId="0" applyNumberFormat="1" applyFont="1" applyBorder="1"/>
    <xf numFmtId="4" fontId="23" fillId="0" borderId="21" xfId="0" applyNumberFormat="1" applyFont="1" applyBorder="1"/>
    <xf numFmtId="4" fontId="10" fillId="0" borderId="6" xfId="0" applyNumberFormat="1" applyFont="1" applyBorder="1" applyAlignment="1">
      <alignment horizontal="right" vertical="center"/>
    </xf>
    <xf numFmtId="4" fontId="39" fillId="0" borderId="7" xfId="0" applyNumberFormat="1" applyFont="1" applyBorder="1"/>
    <xf numFmtId="4" fontId="39" fillId="0" borderId="1" xfId="0" applyNumberFormat="1" applyFont="1" applyBorder="1"/>
    <xf numFmtId="4" fontId="39" fillId="0" borderId="4" xfId="0" applyNumberFormat="1" applyFont="1" applyBorder="1"/>
    <xf numFmtId="4" fontId="39" fillId="0" borderId="31" xfId="0" applyNumberFormat="1" applyFont="1" applyBorder="1"/>
    <xf numFmtId="0" fontId="5" fillId="0" borderId="32" xfId="0" applyFont="1" applyBorder="1" applyAlignment="1">
      <alignment horizontal="center"/>
    </xf>
    <xf numFmtId="0" fontId="6" fillId="0" borderId="5" xfId="0" applyFont="1" applyBorder="1" applyAlignment="1">
      <alignment wrapText="1"/>
    </xf>
    <xf numFmtId="4" fontId="5" fillId="2" borderId="5" xfId="0" applyNumberFormat="1" applyFont="1" applyFill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3" fontId="5" fillId="2" borderId="5" xfId="0" applyNumberFormat="1" applyFont="1" applyFill="1" applyBorder="1" applyAlignment="1">
      <alignment horizontal="right"/>
    </xf>
    <xf numFmtId="3" fontId="5" fillId="2" borderId="6" xfId="0" applyNumberFormat="1" applyFont="1" applyFill="1" applyBorder="1" applyAlignment="1">
      <alignment horizontal="right"/>
    </xf>
    <xf numFmtId="0" fontId="6" fillId="2" borderId="27" xfId="0" applyFont="1" applyFill="1" applyBorder="1" applyAlignment="1">
      <alignment horizontal="center" wrapText="1"/>
    </xf>
    <xf numFmtId="0" fontId="6" fillId="2" borderId="20" xfId="0" applyFont="1" applyFill="1" applyBorder="1" applyAlignment="1">
      <alignment wrapText="1"/>
    </xf>
    <xf numFmtId="4" fontId="6" fillId="2" borderId="20" xfId="0" applyNumberFormat="1" applyFont="1" applyFill="1" applyBorder="1" applyAlignment="1">
      <alignment horizontal="right"/>
    </xf>
    <xf numFmtId="4" fontId="6" fillId="2" borderId="21" xfId="0" applyNumberFormat="1" applyFont="1" applyFill="1" applyBorder="1" applyAlignment="1">
      <alignment horizontal="right"/>
    </xf>
    <xf numFmtId="0" fontId="1" fillId="2" borderId="56" xfId="0" applyFont="1" applyFill="1" applyBorder="1" applyAlignment="1">
      <alignment horizontal="center" wrapText="1"/>
    </xf>
    <xf numFmtId="4" fontId="1" fillId="2" borderId="25" xfId="0" applyNumberFormat="1" applyFont="1" applyFill="1" applyBorder="1" applyAlignment="1">
      <alignment horizontal="right"/>
    </xf>
    <xf numFmtId="0" fontId="1" fillId="2" borderId="36" xfId="0" applyFont="1" applyFill="1" applyBorder="1" applyAlignment="1">
      <alignment wrapText="1"/>
    </xf>
    <xf numFmtId="49" fontId="12" fillId="0" borderId="31" xfId="0" applyNumberFormat="1" applyFont="1" applyBorder="1" applyAlignment="1">
      <alignment horizontal="center" vertical="center"/>
    </xf>
    <xf numFmtId="4" fontId="24" fillId="0" borderId="3" xfId="0" applyNumberFormat="1" applyFont="1" applyBorder="1"/>
    <xf numFmtId="4" fontId="24" fillId="0" borderId="31" xfId="0" applyNumberFormat="1" applyFont="1" applyBorder="1"/>
    <xf numFmtId="4" fontId="23" fillId="0" borderId="27" xfId="0" applyNumberFormat="1" applyFont="1" applyBorder="1"/>
    <xf numFmtId="4" fontId="12" fillId="0" borderId="20" xfId="0" applyNumberFormat="1" applyFont="1" applyBorder="1"/>
    <xf numFmtId="4" fontId="12" fillId="0" borderId="28" xfId="0" applyNumberFormat="1" applyFont="1" applyBorder="1"/>
    <xf numFmtId="4" fontId="12" fillId="0" borderId="21" xfId="0" applyNumberFormat="1" applyFont="1" applyBorder="1"/>
    <xf numFmtId="4" fontId="23" fillId="0" borderId="32" xfId="0" applyNumberFormat="1" applyFont="1" applyBorder="1"/>
    <xf numFmtId="4" fontId="38" fillId="3" borderId="3" xfId="0" applyNumberFormat="1" applyFont="1" applyFill="1" applyBorder="1" applyAlignment="1">
      <alignment horizontal="right" wrapText="1"/>
    </xf>
    <xf numFmtId="4" fontId="23" fillId="0" borderId="3" xfId="0" applyNumberFormat="1" applyFont="1" applyBorder="1" applyAlignment="1">
      <alignment horizontal="right"/>
    </xf>
    <xf numFmtId="4" fontId="12" fillId="0" borderId="49" xfId="0" applyNumberFormat="1" applyFont="1" applyBorder="1"/>
    <xf numFmtId="4" fontId="12" fillId="0" borderId="15" xfId="0" applyNumberFormat="1" applyFont="1" applyBorder="1"/>
    <xf numFmtId="4" fontId="1" fillId="0" borderId="54" xfId="0" applyNumberFormat="1" applyFont="1" applyBorder="1" applyAlignment="1">
      <alignment horizontal="right"/>
    </xf>
    <xf numFmtId="4" fontId="1" fillId="0" borderId="53" xfId="0" applyNumberFormat="1" applyFont="1" applyBorder="1" applyAlignment="1">
      <alignment horizontal="right"/>
    </xf>
    <xf numFmtId="4" fontId="1" fillId="0" borderId="67" xfId="0" applyNumberFormat="1" applyFont="1" applyBorder="1" applyAlignment="1">
      <alignment horizontal="right"/>
    </xf>
    <xf numFmtId="4" fontId="1" fillId="0" borderId="13" xfId="0" applyNumberFormat="1" applyFont="1" applyBorder="1" applyAlignment="1">
      <alignment horizontal="right"/>
    </xf>
    <xf numFmtId="49" fontId="1" fillId="0" borderId="62" xfId="0" applyNumberFormat="1" applyFont="1" applyBorder="1" applyAlignment="1">
      <alignment horizontal="center" vertical="center"/>
    </xf>
    <xf numFmtId="49" fontId="1" fillId="0" borderId="36" xfId="0" applyNumberFormat="1" applyFont="1" applyBorder="1" applyAlignment="1">
      <alignment horizontal="center" vertical="center"/>
    </xf>
    <xf numFmtId="49" fontId="12" fillId="0" borderId="31" xfId="0" applyNumberFormat="1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49" fontId="12" fillId="0" borderId="30" xfId="0" applyNumberFormat="1" applyFont="1" applyBorder="1" applyAlignment="1">
      <alignment horizontal="center" vertical="center"/>
    </xf>
    <xf numFmtId="49" fontId="12" fillId="0" borderId="30" xfId="0" applyNumberFormat="1" applyFont="1" applyBorder="1" applyAlignment="1">
      <alignment horizontal="center" vertical="center" wrapText="1"/>
    </xf>
    <xf numFmtId="49" fontId="39" fillId="0" borderId="31" xfId="0" applyNumberFormat="1" applyFont="1" applyBorder="1" applyAlignment="1">
      <alignment horizontal="center" vertical="center" wrapText="1"/>
    </xf>
    <xf numFmtId="49" fontId="12" fillId="0" borderId="49" xfId="0" applyNumberFormat="1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41" fillId="0" borderId="41" xfId="0" applyFont="1" applyBorder="1"/>
    <xf numFmtId="49" fontId="39" fillId="0" borderId="31" xfId="0" applyNumberFormat="1" applyFont="1" applyBorder="1" applyAlignment="1">
      <alignment horizontal="center" vertical="center"/>
    </xf>
    <xf numFmtId="4" fontId="12" fillId="0" borderId="68" xfId="0" applyNumberFormat="1" applyFont="1" applyBorder="1" applyAlignment="1">
      <alignment horizontal="right"/>
    </xf>
    <xf numFmtId="0" fontId="23" fillId="0" borderId="54" xfId="0" applyFont="1" applyBorder="1" applyAlignment="1">
      <alignment horizontal="center"/>
    </xf>
    <xf numFmtId="0" fontId="23" fillId="0" borderId="63" xfId="0" applyFont="1" applyBorder="1" applyAlignment="1">
      <alignment horizontal="center"/>
    </xf>
    <xf numFmtId="0" fontId="23" fillId="0" borderId="53" xfId="0" applyFont="1" applyBorder="1" applyAlignment="1">
      <alignment horizontal="center"/>
    </xf>
    <xf numFmtId="0" fontId="23" fillId="0" borderId="68" xfId="0" applyFont="1" applyBorder="1" applyAlignment="1">
      <alignment horizontal="center"/>
    </xf>
    <xf numFmtId="0" fontId="23" fillId="0" borderId="66" xfId="0" applyFont="1" applyBorder="1" applyAlignment="1">
      <alignment horizontal="center"/>
    </xf>
    <xf numFmtId="4" fontId="1" fillId="0" borderId="66" xfId="0" applyNumberFormat="1" applyFont="1" applyBorder="1" applyAlignment="1">
      <alignment horizontal="right"/>
    </xf>
    <xf numFmtId="4" fontId="1" fillId="0" borderId="41" xfId="0" applyNumberFormat="1" applyFont="1" applyBorder="1" applyAlignment="1">
      <alignment horizontal="right"/>
    </xf>
    <xf numFmtId="49" fontId="12" fillId="0" borderId="56" xfId="0" applyNumberFormat="1" applyFont="1" applyBorder="1" applyAlignment="1">
      <alignment horizontal="center" vertical="center" wrapText="1"/>
    </xf>
    <xf numFmtId="4" fontId="12" fillId="0" borderId="59" xfId="0" applyNumberFormat="1" applyFont="1" applyBorder="1"/>
    <xf numFmtId="4" fontId="12" fillId="0" borderId="42" xfId="0" applyNumberFormat="1" applyFont="1" applyBorder="1"/>
    <xf numFmtId="4" fontId="23" fillId="0" borderId="42" xfId="0" applyNumberFormat="1" applyFont="1" applyBorder="1"/>
    <xf numFmtId="4" fontId="23" fillId="0" borderId="69" xfId="0" applyNumberFormat="1" applyFont="1" applyBorder="1"/>
    <xf numFmtId="4" fontId="23" fillId="0" borderId="70" xfId="0" applyNumberFormat="1" applyFont="1" applyBorder="1"/>
    <xf numFmtId="0" fontId="2" fillId="2" borderId="71" xfId="0" applyFont="1" applyFill="1" applyBorder="1" applyAlignment="1">
      <alignment horizontal="center" wrapText="1"/>
    </xf>
    <xf numFmtId="4" fontId="2" fillId="0" borderId="23" xfId="0" applyNumberFormat="1" applyFont="1" applyBorder="1" applyAlignment="1">
      <alignment horizontal="right"/>
    </xf>
    <xf numFmtId="4" fontId="2" fillId="2" borderId="23" xfId="0" applyNumberFormat="1" applyFont="1" applyFill="1" applyBorder="1" applyAlignment="1">
      <alignment horizontal="right"/>
    </xf>
    <xf numFmtId="4" fontId="2" fillId="2" borderId="24" xfId="0" applyNumberFormat="1" applyFont="1" applyFill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4" fontId="12" fillId="2" borderId="1" xfId="0" applyNumberFormat="1" applyFont="1" applyFill="1" applyBorder="1" applyAlignment="1">
      <alignment horizontal="right"/>
    </xf>
    <xf numFmtId="49" fontId="5" fillId="0" borderId="72" xfId="0" applyNumberFormat="1" applyFont="1" applyBorder="1" applyAlignment="1">
      <alignment horizontal="center" vertical="center"/>
    </xf>
    <xf numFmtId="49" fontId="12" fillId="0" borderId="37" xfId="0" applyNumberFormat="1" applyFont="1" applyBorder="1" applyAlignment="1">
      <alignment horizontal="center"/>
    </xf>
    <xf numFmtId="49" fontId="23" fillId="0" borderId="10" xfId="0" applyNumberFormat="1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0" xfId="0" applyFont="1" applyBorder="1" applyAlignment="1">
      <alignment horizontal="left" wrapText="1"/>
    </xf>
    <xf numFmtId="0" fontId="24" fillId="0" borderId="10" xfId="0" applyFont="1" applyBorder="1"/>
    <xf numFmtId="49" fontId="4" fillId="2" borderId="7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5" fillId="0" borderId="20" xfId="0" applyNumberFormat="1" applyFont="1" applyBorder="1" applyAlignment="1">
      <alignment horizontal="center" vertical="center"/>
    </xf>
    <xf numFmtId="4" fontId="2" fillId="0" borderId="20" xfId="0" applyNumberFormat="1" applyFont="1" applyBorder="1" applyAlignment="1">
      <alignment horizontal="center" vertical="center"/>
    </xf>
    <xf numFmtId="4" fontId="2" fillId="0" borderId="21" xfId="0" applyNumberFormat="1" applyFont="1" applyBorder="1" applyAlignment="1">
      <alignment horizontal="center" vertical="center"/>
    </xf>
    <xf numFmtId="4" fontId="12" fillId="0" borderId="14" xfId="0" applyNumberFormat="1" applyFont="1" applyBorder="1" applyAlignment="1">
      <alignment horizontal="center" vertical="center"/>
    </xf>
    <xf numFmtId="4" fontId="12" fillId="0" borderId="15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4" fontId="12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4" fillId="0" borderId="19" xfId="0" applyFont="1" applyBorder="1" applyAlignment="1">
      <alignment horizontal="left" vertical="center" wrapText="1"/>
    </xf>
    <xf numFmtId="0" fontId="12" fillId="2" borderId="14" xfId="0" applyFont="1" applyFill="1" applyBorder="1" applyAlignment="1">
      <alignment horizontal="center" vertical="top" wrapText="1"/>
    </xf>
    <xf numFmtId="49" fontId="12" fillId="2" borderId="14" xfId="0" applyNumberFormat="1" applyFont="1" applyFill="1" applyBorder="1" applyAlignment="1">
      <alignment horizontal="center" vertical="top" wrapText="1"/>
    </xf>
    <xf numFmtId="0" fontId="12" fillId="2" borderId="41" xfId="0" applyFont="1" applyFill="1" applyBorder="1" applyAlignment="1">
      <alignment horizontal="left" vertical="center" wrapText="1"/>
    </xf>
    <xf numFmtId="0" fontId="24" fillId="0" borderId="14" xfId="0" applyFont="1" applyBorder="1" applyAlignment="1">
      <alignment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4" fillId="0" borderId="18" xfId="0" applyFont="1" applyBorder="1" applyAlignment="1">
      <alignment horizontal="left" vertical="center" wrapText="1"/>
    </xf>
    <xf numFmtId="0" fontId="34" fillId="3" borderId="18" xfId="0" applyFont="1" applyFill="1" applyBorder="1" applyAlignment="1">
      <alignment horizontal="left" vertical="center" wrapText="1"/>
    </xf>
    <xf numFmtId="4" fontId="12" fillId="0" borderId="16" xfId="0" applyNumberFormat="1" applyFont="1" applyBorder="1"/>
    <xf numFmtId="0" fontId="5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4" fontId="12" fillId="0" borderId="41" xfId="0" applyNumberFormat="1" applyFont="1" applyBorder="1"/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166" fontId="23" fillId="0" borderId="1" xfId="0" applyNumberFormat="1" applyFont="1" applyBorder="1" applyAlignment="1">
      <alignment horizontal="center" vertical="center"/>
    </xf>
    <xf numFmtId="166" fontId="23" fillId="0" borderId="4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45" fillId="0" borderId="1" xfId="0" applyFont="1" applyBorder="1" applyAlignment="1">
      <alignment wrapText="1"/>
    </xf>
    <xf numFmtId="166" fontId="23" fillId="0" borderId="5" xfId="0" applyNumberFormat="1" applyFont="1" applyBorder="1" applyAlignment="1">
      <alignment horizontal="center" vertical="center"/>
    </xf>
    <xf numFmtId="49" fontId="12" fillId="0" borderId="32" xfId="0" applyNumberFormat="1" applyFont="1" applyBorder="1" applyAlignment="1">
      <alignment horizontal="center" vertical="center" wrapText="1"/>
    </xf>
    <xf numFmtId="166" fontId="23" fillId="0" borderId="6" xfId="0" applyNumberFormat="1" applyFont="1" applyBorder="1" applyAlignment="1">
      <alignment horizontal="center" vertical="center"/>
    </xf>
    <xf numFmtId="49" fontId="12" fillId="0" borderId="37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49" fontId="12" fillId="0" borderId="10" xfId="0" applyNumberFormat="1" applyFont="1" applyBorder="1" applyAlignment="1">
      <alignment horizontal="center" vertical="center" wrapText="1"/>
    </xf>
    <xf numFmtId="166" fontId="12" fillId="0" borderId="10" xfId="0" applyNumberFormat="1" applyFont="1" applyBorder="1" applyAlignment="1">
      <alignment horizontal="center" vertical="center" wrapText="1"/>
    </xf>
    <xf numFmtId="166" fontId="23" fillId="0" borderId="10" xfId="0" applyNumberFormat="1" applyFont="1" applyBorder="1" applyAlignment="1">
      <alignment horizontal="center" vertical="center"/>
    </xf>
    <xf numFmtId="166" fontId="23" fillId="0" borderId="16" xfId="0" applyNumberFormat="1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  <xf numFmtId="0" fontId="39" fillId="0" borderId="10" xfId="0" applyFont="1" applyBorder="1" applyAlignment="1">
      <alignment horizontal="center" vertical="center" wrapText="1"/>
    </xf>
    <xf numFmtId="166" fontId="39" fillId="0" borderId="10" xfId="0" applyNumberFormat="1" applyFont="1" applyBorder="1" applyAlignment="1">
      <alignment horizontal="center" vertical="center"/>
    </xf>
    <xf numFmtId="166" fontId="39" fillId="0" borderId="16" xfId="0" applyNumberFormat="1" applyFont="1" applyBorder="1" applyAlignment="1">
      <alignment horizontal="center" vertical="center"/>
    </xf>
    <xf numFmtId="49" fontId="12" fillId="0" borderId="17" xfId="0" applyNumberFormat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5" fillId="0" borderId="23" xfId="0" applyNumberFormat="1" applyFont="1" applyBorder="1" applyAlignment="1">
      <alignment horizontal="center" vertical="center"/>
    </xf>
    <xf numFmtId="4" fontId="2" fillId="0" borderId="23" xfId="0" applyNumberFormat="1" applyFont="1" applyBorder="1" applyAlignment="1">
      <alignment horizontal="center" vertical="center"/>
    </xf>
    <xf numFmtId="4" fontId="2" fillId="0" borderId="24" xfId="0" applyNumberFormat="1" applyFont="1" applyBorder="1" applyAlignment="1">
      <alignment horizontal="center" vertical="center"/>
    </xf>
    <xf numFmtId="49" fontId="5" fillId="0" borderId="72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horizontal="left" wrapText="1"/>
    </xf>
    <xf numFmtId="0" fontId="4" fillId="0" borderId="20" xfId="0" applyFont="1" applyBorder="1" applyAlignment="1">
      <alignment vertical="center" wrapText="1"/>
    </xf>
    <xf numFmtId="0" fontId="14" fillId="0" borderId="20" xfId="0" applyFont="1" applyBorder="1" applyAlignment="1">
      <alignment vertical="center" wrapText="1"/>
    </xf>
    <xf numFmtId="49" fontId="31" fillId="0" borderId="42" xfId="0" applyNumberFormat="1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49" fontId="15" fillId="0" borderId="8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vertical="center" wrapText="1"/>
    </xf>
    <xf numFmtId="4" fontId="5" fillId="0" borderId="14" xfId="0" applyNumberFormat="1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 wrapText="1"/>
    </xf>
    <xf numFmtId="0" fontId="46" fillId="0" borderId="8" xfId="0" applyFont="1" applyBorder="1" applyAlignment="1">
      <alignment horizontal="center" wrapText="1"/>
    </xf>
    <xf numFmtId="167" fontId="12" fillId="0" borderId="10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49" fontId="12" fillId="0" borderId="5" xfId="0" applyNumberFormat="1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167" fontId="12" fillId="0" borderId="5" xfId="0" applyNumberFormat="1" applyFont="1" applyBorder="1" applyAlignment="1">
      <alignment horizontal="center" vertical="center" wrapText="1"/>
    </xf>
    <xf numFmtId="166" fontId="12" fillId="0" borderId="16" xfId="0" applyNumberFormat="1" applyFont="1" applyBorder="1" applyAlignment="1">
      <alignment horizontal="center" vertical="center" wrapText="1"/>
    </xf>
    <xf numFmtId="0" fontId="44" fillId="4" borderId="20" xfId="0" applyFont="1" applyFill="1" applyBorder="1" applyAlignment="1">
      <alignment horizontal="center" vertical="top" wrapText="1"/>
    </xf>
    <xf numFmtId="167" fontId="12" fillId="0" borderId="1" xfId="0" applyNumberFormat="1" applyFont="1" applyBorder="1" applyAlignment="1">
      <alignment horizontal="center" vertical="center" wrapText="1"/>
    </xf>
    <xf numFmtId="166" fontId="8" fillId="0" borderId="0" xfId="0" applyNumberFormat="1" applyFont="1"/>
    <xf numFmtId="0" fontId="23" fillId="0" borderId="1" xfId="0" applyFont="1" applyBorder="1"/>
    <xf numFmtId="4" fontId="23" fillId="0" borderId="38" xfId="0" applyNumberFormat="1" applyFont="1" applyBorder="1" applyAlignment="1">
      <alignment horizontal="right" vertical="center"/>
    </xf>
    <xf numFmtId="4" fontId="37" fillId="0" borderId="1" xfId="0" applyNumberFormat="1" applyFont="1" applyBorder="1"/>
    <xf numFmtId="0" fontId="12" fillId="0" borderId="31" xfId="0" applyFont="1" applyBorder="1" applyAlignment="1">
      <alignment horizontal="center" vertical="center" wrapText="1"/>
    </xf>
    <xf numFmtId="49" fontId="23" fillId="0" borderId="31" xfId="0" applyNumberFormat="1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2" borderId="31" xfId="0" applyFont="1" applyFill="1" applyBorder="1" applyAlignment="1">
      <alignment horizontal="center" vertical="center" wrapText="1"/>
    </xf>
    <xf numFmtId="49" fontId="24" fillId="0" borderId="31" xfId="0" applyNumberFormat="1" applyFont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 wrapText="1"/>
    </xf>
    <xf numFmtId="49" fontId="23" fillId="2" borderId="31" xfId="0" applyNumberFormat="1" applyFont="1" applyFill="1" applyBorder="1" applyAlignment="1">
      <alignment horizontal="center" vertical="center" wrapText="1"/>
    </xf>
    <xf numFmtId="0" fontId="24" fillId="2" borderId="31" xfId="0" applyFont="1" applyFill="1" applyBorder="1" applyAlignment="1">
      <alignment horizontal="center" vertical="center" wrapText="1"/>
    </xf>
    <xf numFmtId="49" fontId="12" fillId="2" borderId="31" xfId="0" applyNumberFormat="1" applyFont="1" applyFill="1" applyBorder="1" applyAlignment="1">
      <alignment horizontal="center" vertical="center" wrapText="1"/>
    </xf>
    <xf numFmtId="49" fontId="24" fillId="2" borderId="31" xfId="0" applyNumberFormat="1" applyFont="1" applyFill="1" applyBorder="1" applyAlignment="1">
      <alignment horizontal="center" vertical="center" wrapText="1"/>
    </xf>
    <xf numFmtId="0" fontId="40" fillId="0" borderId="2" xfId="0" applyFont="1" applyBorder="1" applyAlignment="1">
      <alignment horizontal="left" wrapText="1"/>
    </xf>
    <xf numFmtId="0" fontId="40" fillId="0" borderId="2" xfId="0" applyFont="1" applyBorder="1" applyAlignment="1">
      <alignment vertical="top" wrapText="1"/>
    </xf>
    <xf numFmtId="0" fontId="38" fillId="0" borderId="2" xfId="0" applyFont="1" applyBorder="1" applyAlignment="1">
      <alignment wrapText="1"/>
    </xf>
    <xf numFmtId="0" fontId="41" fillId="0" borderId="2" xfId="0" applyFont="1" applyBorder="1" applyAlignment="1">
      <alignment horizontal="left" wrapText="1"/>
    </xf>
    <xf numFmtId="0" fontId="42" fillId="0" borderId="2" xfId="0" applyFont="1" applyBorder="1" applyAlignment="1">
      <alignment horizontal="left" wrapText="1"/>
    </xf>
    <xf numFmtId="0" fontId="40" fillId="0" borderId="2" xfId="0" applyFont="1" applyBorder="1" applyAlignment="1">
      <alignment vertical="center" wrapText="1"/>
    </xf>
    <xf numFmtId="0" fontId="41" fillId="0" borderId="2" xfId="0" applyFont="1" applyBorder="1" applyAlignment="1">
      <alignment vertical="center" wrapText="1"/>
    </xf>
    <xf numFmtId="0" fontId="42" fillId="0" borderId="2" xfId="0" applyFont="1" applyBorder="1" applyAlignment="1">
      <alignment vertical="top" wrapText="1"/>
    </xf>
    <xf numFmtId="0" fontId="42" fillId="3" borderId="2" xfId="0" applyFont="1" applyFill="1" applyBorder="1" applyAlignment="1">
      <alignment vertical="center" wrapText="1"/>
    </xf>
    <xf numFmtId="0" fontId="50" fillId="3" borderId="2" xfId="0" applyFont="1" applyFill="1" applyBorder="1" applyAlignment="1">
      <alignment horizontal="left" vertical="center" wrapText="1"/>
    </xf>
    <xf numFmtId="0" fontId="49" fillId="3" borderId="2" xfId="0" applyFont="1" applyFill="1" applyBorder="1" applyAlignment="1">
      <alignment vertical="top" wrapText="1"/>
    </xf>
    <xf numFmtId="0" fontId="42" fillId="0" borderId="2" xfId="0" applyFont="1" applyBorder="1" applyAlignment="1">
      <alignment vertical="center" wrapText="1"/>
    </xf>
    <xf numFmtId="0" fontId="40" fillId="0" borderId="2" xfId="0" applyFont="1" applyBorder="1" applyAlignment="1">
      <alignment vertical="top"/>
    </xf>
    <xf numFmtId="0" fontId="41" fillId="0" borderId="2" xfId="0" applyFont="1" applyBorder="1" applyAlignment="1">
      <alignment horizontal="left" vertical="center" wrapText="1"/>
    </xf>
    <xf numFmtId="0" fontId="0" fillId="3" borderId="3" xfId="0" applyFill="1" applyBorder="1"/>
    <xf numFmtId="4" fontId="23" fillId="0" borderId="18" xfId="0" applyNumberFormat="1" applyFont="1" applyBorder="1" applyAlignment="1">
      <alignment vertical="center"/>
    </xf>
    <xf numFmtId="4" fontId="12" fillId="0" borderId="18" xfId="0" applyNumberFormat="1" applyFont="1" applyBorder="1"/>
    <xf numFmtId="4" fontId="39" fillId="0" borderId="18" xfId="0" applyNumberFormat="1" applyFont="1" applyBorder="1"/>
    <xf numFmtId="49" fontId="12" fillId="0" borderId="49" xfId="0" applyNumberFormat="1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49" fontId="23" fillId="0" borderId="49" xfId="0" applyNumberFormat="1" applyFont="1" applyBorder="1" applyAlignment="1">
      <alignment horizontal="center" vertical="center"/>
    </xf>
    <xf numFmtId="0" fontId="40" fillId="0" borderId="74" xfId="0" applyFont="1" applyBorder="1" applyAlignment="1">
      <alignment wrapText="1"/>
    </xf>
    <xf numFmtId="4" fontId="23" fillId="0" borderId="19" xfId="0" applyNumberFormat="1" applyFont="1" applyBorder="1"/>
    <xf numFmtId="49" fontId="12" fillId="0" borderId="36" xfId="0" applyNumberFormat="1" applyFont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49" fontId="12" fillId="2" borderId="36" xfId="0" applyNumberFormat="1" applyFont="1" applyFill="1" applyBorder="1" applyAlignment="1">
      <alignment horizontal="center" vertical="center" wrapText="1"/>
    </xf>
    <xf numFmtId="0" fontId="41" fillId="2" borderId="52" xfId="0" applyFont="1" applyFill="1" applyBorder="1" applyAlignment="1">
      <alignment vertical="top" wrapText="1"/>
    </xf>
    <xf numFmtId="49" fontId="23" fillId="2" borderId="30" xfId="0" applyNumberFormat="1" applyFont="1" applyFill="1" applyBorder="1" applyAlignment="1">
      <alignment horizontal="center" vertical="center" wrapText="1"/>
    </xf>
    <xf numFmtId="0" fontId="40" fillId="0" borderId="9" xfId="0" applyFont="1" applyBorder="1" applyAlignment="1">
      <alignment vertical="top" wrapText="1"/>
    </xf>
    <xf numFmtId="0" fontId="23" fillId="2" borderId="49" xfId="0" applyFont="1" applyFill="1" applyBorder="1" applyAlignment="1">
      <alignment horizontal="center" vertical="center" wrapText="1"/>
    </xf>
    <xf numFmtId="49" fontId="23" fillId="2" borderId="49" xfId="0" applyNumberFormat="1" applyFont="1" applyFill="1" applyBorder="1" applyAlignment="1">
      <alignment horizontal="center" vertical="center" wrapText="1"/>
    </xf>
    <xf numFmtId="0" fontId="40" fillId="0" borderId="74" xfId="0" applyFont="1" applyBorder="1" applyAlignment="1">
      <alignment vertical="top" wrapText="1"/>
    </xf>
    <xf numFmtId="4" fontId="12" fillId="0" borderId="19" xfId="0" applyNumberFormat="1" applyFont="1" applyBorder="1"/>
    <xf numFmtId="0" fontId="1" fillId="0" borderId="30" xfId="0" applyFont="1" applyBorder="1" applyAlignment="1">
      <alignment horizontal="center" vertical="center" wrapText="1"/>
    </xf>
    <xf numFmtId="49" fontId="10" fillId="2" borderId="30" xfId="0" applyNumberFormat="1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49" fontId="10" fillId="2" borderId="36" xfId="0" applyNumberFormat="1" applyFont="1" applyFill="1" applyBorder="1" applyAlignment="1">
      <alignment horizontal="center" vertical="center" wrapText="1"/>
    </xf>
    <xf numFmtId="0" fontId="44" fillId="0" borderId="52" xfId="0" applyFont="1" applyBorder="1" applyAlignment="1">
      <alignment vertical="top" wrapText="1"/>
    </xf>
    <xf numFmtId="0" fontId="43" fillId="0" borderId="9" xfId="0" applyFont="1" applyBorder="1" applyAlignment="1">
      <alignment vertical="top" wrapText="1"/>
    </xf>
    <xf numFmtId="0" fontId="40" fillId="0" borderId="74" xfId="0" applyFont="1" applyBorder="1" applyAlignment="1">
      <alignment horizontal="left" wrapText="1"/>
    </xf>
    <xf numFmtId="0" fontId="12" fillId="0" borderId="30" xfId="0" applyFont="1" applyBorder="1" applyAlignment="1">
      <alignment horizontal="center" vertical="center" wrapText="1"/>
    </xf>
    <xf numFmtId="0" fontId="23" fillId="2" borderId="36" xfId="0" applyFont="1" applyFill="1" applyBorder="1" applyAlignment="1">
      <alignment horizontal="center" vertical="center" wrapText="1"/>
    </xf>
    <xf numFmtId="49" fontId="23" fillId="2" borderId="36" xfId="0" applyNumberFormat="1" applyFont="1" applyFill="1" applyBorder="1" applyAlignment="1">
      <alignment horizontal="center" vertical="center" wrapText="1"/>
    </xf>
    <xf numFmtId="0" fontId="41" fillId="0" borderId="52" xfId="0" applyFont="1" applyBorder="1" applyAlignment="1">
      <alignment vertical="top" wrapText="1"/>
    </xf>
    <xf numFmtId="0" fontId="40" fillId="2" borderId="74" xfId="0" applyFont="1" applyFill="1" applyBorder="1" applyAlignment="1">
      <alignment vertical="top" wrapText="1"/>
    </xf>
    <xf numFmtId="49" fontId="23" fillId="0" borderId="30" xfId="0" applyNumberFormat="1" applyFont="1" applyBorder="1" applyAlignment="1">
      <alignment horizontal="center" vertical="center"/>
    </xf>
    <xf numFmtId="0" fontId="40" fillId="0" borderId="9" xfId="0" applyFont="1" applyBorder="1" applyAlignment="1">
      <alignment horizontal="left" vertical="top" wrapText="1"/>
    </xf>
    <xf numFmtId="4" fontId="12" fillId="0" borderId="36" xfId="0" applyNumberFormat="1" applyFont="1" applyBorder="1" applyAlignment="1">
      <alignment horizontal="right"/>
    </xf>
    <xf numFmtId="0" fontId="10" fillId="0" borderId="75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" fillId="0" borderId="76" xfId="0" applyFont="1" applyBorder="1" applyAlignment="1">
      <alignment horizontal="left"/>
    </xf>
    <xf numFmtId="0" fontId="1" fillId="0" borderId="52" xfId="0" applyFont="1" applyBorder="1" applyAlignment="1">
      <alignment horizontal="left"/>
    </xf>
    <xf numFmtId="0" fontId="10" fillId="0" borderId="57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49" fontId="1" fillId="5" borderId="13" xfId="0" applyNumberFormat="1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167" fontId="1" fillId="5" borderId="14" xfId="0" applyNumberFormat="1" applyFont="1" applyFill="1" applyBorder="1" applyAlignment="1">
      <alignment horizontal="center" vertical="center" wrapText="1"/>
    </xf>
    <xf numFmtId="166" fontId="1" fillId="5" borderId="14" xfId="0" applyNumberFormat="1" applyFont="1" applyFill="1" applyBorder="1" applyAlignment="1">
      <alignment horizontal="center" vertical="center"/>
    </xf>
    <xf numFmtId="166" fontId="1" fillId="5" borderId="15" xfId="0" applyNumberFormat="1" applyFont="1" applyFill="1" applyBorder="1" applyAlignment="1">
      <alignment horizontal="center" vertical="center"/>
    </xf>
    <xf numFmtId="49" fontId="12" fillId="5" borderId="13" xfId="0" applyNumberFormat="1" applyFont="1" applyFill="1" applyBorder="1" applyAlignment="1">
      <alignment horizontal="center" vertical="center" wrapText="1"/>
    </xf>
    <xf numFmtId="49" fontId="1" fillId="5" borderId="32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167" fontId="1" fillId="5" borderId="5" xfId="0" applyNumberFormat="1" applyFont="1" applyFill="1" applyBorder="1" applyAlignment="1">
      <alignment horizontal="center" vertical="center" wrapText="1"/>
    </xf>
    <xf numFmtId="166" fontId="10" fillId="5" borderId="5" xfId="0" applyNumberFormat="1" applyFont="1" applyFill="1" applyBorder="1" applyAlignment="1">
      <alignment horizontal="center" vertical="center"/>
    </xf>
    <xf numFmtId="166" fontId="23" fillId="5" borderId="5" xfId="0" applyNumberFormat="1" applyFont="1" applyFill="1" applyBorder="1" applyAlignment="1">
      <alignment horizontal="center" vertical="center"/>
    </xf>
    <xf numFmtId="166" fontId="23" fillId="5" borderId="6" xfId="0" applyNumberFormat="1" applyFont="1" applyFill="1" applyBorder="1" applyAlignment="1">
      <alignment horizontal="center" vertical="center"/>
    </xf>
    <xf numFmtId="0" fontId="23" fillId="5" borderId="4" xfId="0" applyFont="1" applyFill="1" applyBorder="1" applyAlignment="1">
      <alignment horizontal="center" vertical="center"/>
    </xf>
    <xf numFmtId="166" fontId="7" fillId="6" borderId="35" xfId="0" applyNumberFormat="1" applyFont="1" applyFill="1" applyBorder="1" applyAlignment="1">
      <alignment horizontal="center" vertical="center" wrapText="1"/>
    </xf>
    <xf numFmtId="166" fontId="7" fillId="6" borderId="11" xfId="0" applyNumberFormat="1" applyFont="1" applyFill="1" applyBorder="1" applyAlignment="1">
      <alignment horizontal="center" vertical="center" wrapText="1"/>
    </xf>
    <xf numFmtId="166" fontId="8" fillId="6" borderId="11" xfId="0" applyNumberFormat="1" applyFont="1" applyFill="1" applyBorder="1" applyAlignment="1">
      <alignment horizontal="center" vertical="center"/>
    </xf>
    <xf numFmtId="166" fontId="8" fillId="6" borderId="12" xfId="0" applyNumberFormat="1" applyFont="1" applyFill="1" applyBorder="1" applyAlignment="1">
      <alignment horizontal="center" vertical="center"/>
    </xf>
    <xf numFmtId="0" fontId="41" fillId="0" borderId="10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wrapText="1"/>
    </xf>
    <xf numFmtId="0" fontId="50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51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17" fillId="2" borderId="53" xfId="0" applyFont="1" applyFill="1" applyBorder="1" applyAlignment="1">
      <alignment horizontal="center" vertical="center" wrapText="1"/>
    </xf>
    <xf numFmtId="0" fontId="17" fillId="2" borderId="51" xfId="0" applyFont="1" applyFill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4" fontId="12" fillId="0" borderId="56" xfId="0" applyNumberFormat="1" applyFont="1" applyBorder="1" applyAlignment="1">
      <alignment horizontal="center"/>
    </xf>
    <xf numFmtId="4" fontId="12" fillId="0" borderId="52" xfId="0" applyNumberFormat="1" applyFont="1" applyBorder="1" applyAlignment="1">
      <alignment horizontal="center"/>
    </xf>
    <xf numFmtId="4" fontId="12" fillId="0" borderId="46" xfId="0" applyNumberFormat="1" applyFont="1" applyBorder="1" applyAlignment="1">
      <alignment horizontal="center"/>
    </xf>
    <xf numFmtId="0" fontId="12" fillId="0" borderId="29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56" xfId="0" applyFont="1" applyBorder="1" applyAlignment="1">
      <alignment horizontal="center"/>
    </xf>
    <xf numFmtId="0" fontId="12" fillId="0" borderId="52" xfId="0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22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  <xf numFmtId="0" fontId="23" fillId="0" borderId="57" xfId="0" applyFont="1" applyBorder="1" applyAlignment="1">
      <alignment horizontal="center" vertical="center" wrapText="1"/>
    </xf>
    <xf numFmtId="0" fontId="23" fillId="0" borderId="62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wrapText="1"/>
    </xf>
    <xf numFmtId="0" fontId="23" fillId="0" borderId="7" xfId="0" applyFont="1" applyBorder="1" applyAlignment="1">
      <alignment horizont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63" xfId="0" applyFont="1" applyBorder="1" applyAlignment="1">
      <alignment horizontal="center" vertical="center" wrapText="1"/>
    </xf>
    <xf numFmtId="0" fontId="23" fillId="0" borderId="44" xfId="0" applyFont="1" applyBorder="1" applyAlignment="1">
      <alignment horizontal="center" vertical="center" wrapText="1"/>
    </xf>
    <xf numFmtId="0" fontId="23" fillId="0" borderId="5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 wrapText="1"/>
    </xf>
    <xf numFmtId="0" fontId="23" fillId="0" borderId="51" xfId="0" applyFont="1" applyBorder="1" applyAlignment="1">
      <alignment horizontal="center" vertical="center" wrapText="1"/>
    </xf>
    <xf numFmtId="0" fontId="23" fillId="0" borderId="48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6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3" fillId="0" borderId="57" xfId="0" applyFont="1" applyBorder="1" applyAlignment="1">
      <alignment horizontal="center" vertical="center"/>
    </xf>
    <xf numFmtId="0" fontId="23" fillId="0" borderId="62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0" fontId="23" fillId="0" borderId="28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58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10" fillId="0" borderId="18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wrapText="1"/>
    </xf>
    <xf numFmtId="0" fontId="1" fillId="0" borderId="22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41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0" fillId="2" borderId="18" xfId="0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left" wrapText="1"/>
    </xf>
    <xf numFmtId="0" fontId="10" fillId="2" borderId="7" xfId="0" applyFont="1" applyFill="1" applyBorder="1" applyAlignment="1">
      <alignment horizontal="left" wrapText="1"/>
    </xf>
    <xf numFmtId="0" fontId="10" fillId="0" borderId="61" xfId="0" applyFont="1" applyBorder="1" applyAlignment="1">
      <alignment horizontal="left"/>
    </xf>
    <xf numFmtId="0" fontId="10" fillId="0" borderId="64" xfId="0" applyFont="1" applyBorder="1" applyAlignment="1">
      <alignment horizontal="left"/>
    </xf>
    <xf numFmtId="0" fontId="10" fillId="0" borderId="65" xfId="0" applyFont="1" applyBorder="1" applyAlignment="1">
      <alignment horizontal="left"/>
    </xf>
    <xf numFmtId="0" fontId="1" fillId="0" borderId="1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49" fontId="12" fillId="0" borderId="27" xfId="0" applyNumberFormat="1" applyFont="1" applyBorder="1" applyAlignment="1">
      <alignment horizontal="center" vertical="center" wrapText="1"/>
    </xf>
    <xf numFmtId="49" fontId="12" fillId="0" borderId="32" xfId="0" applyNumberFormat="1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49" fontId="12" fillId="0" borderId="20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166" fontId="23" fillId="0" borderId="4" xfId="0" applyNumberFormat="1" applyFont="1" applyBorder="1" applyAlignment="1">
      <alignment horizontal="center" vertical="center"/>
    </xf>
    <xf numFmtId="0" fontId="46" fillId="0" borderId="1" xfId="0" applyFont="1" applyBorder="1" applyAlignment="1">
      <alignment horizontal="center" wrapText="1"/>
    </xf>
    <xf numFmtId="167" fontId="24" fillId="0" borderId="1" xfId="0" applyNumberFormat="1" applyFont="1" applyBorder="1" applyAlignment="1">
      <alignment horizontal="center" vertical="center" wrapText="1"/>
    </xf>
    <xf numFmtId="166" fontId="2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6" fontId="7" fillId="6" borderId="61" xfId="0" applyNumberFormat="1" applyFont="1" applyFill="1" applyBorder="1" applyAlignment="1">
      <alignment horizontal="center" vertical="center" wrapText="1"/>
    </xf>
    <xf numFmtId="166" fontId="7" fillId="6" borderId="64" xfId="0" applyNumberFormat="1" applyFont="1" applyFill="1" applyBorder="1" applyAlignment="1">
      <alignment horizontal="center" vertical="center" wrapText="1"/>
    </xf>
    <xf numFmtId="166" fontId="7" fillId="6" borderId="65" xfId="0" applyNumberFormat="1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167" fontId="12" fillId="0" borderId="1" xfId="0" applyNumberFormat="1" applyFont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center" vertical="center"/>
    </xf>
    <xf numFmtId="166" fontId="12" fillId="0" borderId="4" xfId="0" applyNumberFormat="1" applyFont="1" applyBorder="1" applyAlignment="1">
      <alignment horizontal="center" vertical="center"/>
    </xf>
    <xf numFmtId="167" fontId="12" fillId="0" borderId="20" xfId="0" applyNumberFormat="1" applyFont="1" applyBorder="1" applyAlignment="1">
      <alignment horizontal="center" vertical="center" wrapText="1"/>
    </xf>
    <xf numFmtId="167" fontId="12" fillId="0" borderId="5" xfId="0" applyNumberFormat="1" applyFont="1" applyBorder="1" applyAlignment="1">
      <alignment horizontal="center" vertical="center" wrapText="1"/>
    </xf>
    <xf numFmtId="166" fontId="12" fillId="0" borderId="20" xfId="0" applyNumberFormat="1" applyFont="1" applyBorder="1" applyAlignment="1">
      <alignment horizontal="center" vertical="center"/>
    </xf>
    <xf numFmtId="166" fontId="12" fillId="0" borderId="5" xfId="0" applyNumberFormat="1" applyFont="1" applyBorder="1" applyAlignment="1">
      <alignment horizontal="center" vertical="center"/>
    </xf>
    <xf numFmtId="166" fontId="23" fillId="0" borderId="21" xfId="0" applyNumberFormat="1" applyFont="1" applyBorder="1" applyAlignment="1">
      <alignment horizontal="center" vertical="center"/>
    </xf>
    <xf numFmtId="166" fontId="23" fillId="0" borderId="6" xfId="0" applyNumberFormat="1" applyFont="1" applyBorder="1" applyAlignment="1">
      <alignment horizontal="center" vertical="center"/>
    </xf>
    <xf numFmtId="0" fontId="1" fillId="5" borderId="41" xfId="0" applyFont="1" applyFill="1" applyBorder="1" applyAlignment="1">
      <alignment horizontal="center" vertical="center" wrapText="1"/>
    </xf>
    <xf numFmtId="0" fontId="1" fillId="5" borderId="52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167" fontId="24" fillId="0" borderId="20" xfId="0" applyNumberFormat="1" applyFont="1" applyBorder="1" applyAlignment="1">
      <alignment horizontal="center" vertical="center" wrapText="1"/>
    </xf>
    <xf numFmtId="167" fontId="24" fillId="0" borderId="51" xfId="0" applyNumberFormat="1" applyFont="1" applyBorder="1" applyAlignment="1">
      <alignment horizontal="center" vertical="center" wrapText="1"/>
    </xf>
    <xf numFmtId="166" fontId="23" fillId="0" borderId="20" xfId="0" applyNumberFormat="1" applyFont="1" applyBorder="1" applyAlignment="1">
      <alignment horizontal="center" vertical="center"/>
    </xf>
    <xf numFmtId="166" fontId="23" fillId="0" borderId="51" xfId="0" applyNumberFormat="1" applyFont="1" applyBorder="1" applyAlignment="1">
      <alignment horizontal="center" vertical="center"/>
    </xf>
    <xf numFmtId="0" fontId="46" fillId="0" borderId="61" xfId="0" applyFont="1" applyBorder="1" applyAlignment="1">
      <alignment horizontal="center" wrapText="1"/>
    </xf>
    <xf numFmtId="0" fontId="46" fillId="0" borderId="65" xfId="0" applyFont="1" applyBorder="1" applyAlignment="1">
      <alignment horizontal="center" wrapText="1"/>
    </xf>
    <xf numFmtId="0" fontId="12" fillId="0" borderId="51" xfId="0" applyFont="1" applyBorder="1" applyAlignment="1">
      <alignment horizontal="center" vertical="center" wrapText="1"/>
    </xf>
    <xf numFmtId="166" fontId="12" fillId="0" borderId="21" xfId="0" applyNumberFormat="1" applyFont="1" applyBorder="1" applyAlignment="1">
      <alignment horizontal="center" vertical="center"/>
    </xf>
    <xf numFmtId="166" fontId="12" fillId="0" borderId="6" xfId="0" applyNumberFormat="1" applyFont="1" applyBorder="1" applyAlignment="1">
      <alignment horizontal="center" vertical="center"/>
    </xf>
    <xf numFmtId="166" fontId="23" fillId="0" borderId="5" xfId="0" applyNumberFormat="1" applyFont="1" applyBorder="1" applyAlignment="1">
      <alignment horizontal="center" vertical="center"/>
    </xf>
    <xf numFmtId="49" fontId="12" fillId="0" borderId="39" xfId="0" applyNumberFormat="1" applyFont="1" applyBorder="1" applyAlignment="1">
      <alignment horizontal="center" vertical="center" wrapText="1"/>
    </xf>
    <xf numFmtId="166" fontId="23" fillId="0" borderId="40" xfId="0" applyNumberFormat="1" applyFont="1" applyBorder="1" applyAlignment="1">
      <alignment horizontal="center" vertical="center"/>
    </xf>
    <xf numFmtId="0" fontId="46" fillId="0" borderId="73" xfId="0" applyFont="1" applyBorder="1" applyAlignment="1">
      <alignment horizontal="center" wrapText="1"/>
    </xf>
    <xf numFmtId="0" fontId="46" fillId="0" borderId="50" xfId="0" applyFont="1" applyBorder="1" applyAlignment="1">
      <alignment horizont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46" fillId="0" borderId="22" xfId="0" applyFont="1" applyBorder="1" applyAlignment="1">
      <alignment horizontal="center" wrapText="1"/>
    </xf>
    <xf numFmtId="0" fontId="46" fillId="0" borderId="8" xfId="0" applyFont="1" applyBorder="1" applyAlignment="1">
      <alignment horizontal="center" wrapText="1"/>
    </xf>
    <xf numFmtId="167" fontId="24" fillId="0" borderId="5" xfId="0" applyNumberFormat="1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/>
    </xf>
    <xf numFmtId="0" fontId="5" fillId="0" borderId="60" xfId="0" applyFont="1" applyBorder="1" applyAlignment="1">
      <alignment horizontal="center"/>
    </xf>
    <xf numFmtId="0" fontId="5" fillId="0" borderId="55" xfId="0" applyFont="1" applyBorder="1" applyAlignment="1">
      <alignment horizontal="center"/>
    </xf>
    <xf numFmtId="0" fontId="20" fillId="0" borderId="0" xfId="0" applyFont="1" applyAlignment="1">
      <alignment horizontal="left"/>
    </xf>
    <xf numFmtId="167" fontId="47" fillId="0" borderId="20" xfId="0" applyNumberFormat="1" applyFont="1" applyBorder="1" applyAlignment="1">
      <alignment horizontal="center" vertical="center" wrapText="1"/>
    </xf>
    <xf numFmtId="167" fontId="47" fillId="0" borderId="5" xfId="0" applyNumberFormat="1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3">
    <cellStyle name="Звичайний" xfId="0" builtinId="0"/>
    <cellStyle name="Звичайний 2" xfId="1" xr:uid="{00000000-0005-0000-0000-000000000000}"/>
    <cellStyle name="Обычный 2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A0F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48"/>
  <sheetViews>
    <sheetView tabSelected="1" workbookViewId="0">
      <selection activeCell="B2" sqref="B2"/>
    </sheetView>
  </sheetViews>
  <sheetFormatPr defaultRowHeight="12.75" x14ac:dyDescent="0.2"/>
  <cols>
    <col min="1" max="1" width="0.140625" style="1" customWidth="1"/>
    <col min="2" max="2" width="11" style="1" customWidth="1"/>
    <col min="3" max="3" width="40.7109375" style="1" customWidth="1"/>
    <col min="4" max="4" width="17" style="1" customWidth="1"/>
    <col min="5" max="5" width="17.5703125" style="1" customWidth="1"/>
    <col min="6" max="6" width="15.7109375" style="1" customWidth="1"/>
    <col min="7" max="7" width="18.7109375" style="1" customWidth="1"/>
    <col min="8" max="16384" width="9.140625" style="1"/>
  </cols>
  <sheetData>
    <row r="1" spans="2:7" x14ac:dyDescent="0.2">
      <c r="D1" s="568" t="s">
        <v>2</v>
      </c>
      <c r="E1" s="568"/>
      <c r="F1" s="568"/>
      <c r="G1" s="568"/>
    </row>
    <row r="2" spans="2:7" x14ac:dyDescent="0.2">
      <c r="D2" s="568" t="s">
        <v>437</v>
      </c>
      <c r="E2" s="568"/>
      <c r="F2" s="568"/>
      <c r="G2" s="568"/>
    </row>
    <row r="3" spans="2:7" ht="18" customHeight="1" x14ac:dyDescent="0.2">
      <c r="D3" s="570" t="s">
        <v>439</v>
      </c>
      <c r="E3" s="570"/>
      <c r="F3" s="570"/>
      <c r="G3" s="570"/>
    </row>
    <row r="4" spans="2:7" x14ac:dyDescent="0.2">
      <c r="D4" s="568" t="s">
        <v>438</v>
      </c>
      <c r="E4" s="568"/>
      <c r="F4" s="568"/>
      <c r="G4" s="568"/>
    </row>
    <row r="6" spans="2:7" ht="15.75" x14ac:dyDescent="0.25">
      <c r="B6" s="569" t="s">
        <v>345</v>
      </c>
      <c r="C6" s="569"/>
      <c r="D6" s="569"/>
      <c r="E6" s="569"/>
      <c r="F6" s="569"/>
      <c r="G6" s="569"/>
    </row>
    <row r="7" spans="2:7" ht="15.75" x14ac:dyDescent="0.25">
      <c r="B7" s="569" t="s">
        <v>436</v>
      </c>
      <c r="C7" s="569"/>
      <c r="D7" s="569"/>
      <c r="E7" s="569"/>
      <c r="F7" s="569"/>
      <c r="G7" s="569"/>
    </row>
    <row r="8" spans="2:7" ht="14.25" x14ac:dyDescent="0.2">
      <c r="B8" s="146">
        <v>1755900000</v>
      </c>
      <c r="C8" s="82"/>
      <c r="D8" s="82"/>
      <c r="E8" s="82"/>
      <c r="F8" s="82"/>
      <c r="G8" s="82"/>
    </row>
    <row r="9" spans="2:7" ht="14.25" x14ac:dyDescent="0.2">
      <c r="B9" s="83" t="s">
        <v>125</v>
      </c>
      <c r="C9" s="84"/>
      <c r="D9" s="84"/>
      <c r="E9" s="84"/>
      <c r="F9" s="84"/>
      <c r="G9" s="84"/>
    </row>
    <row r="10" spans="2:7" ht="13.5" thickBot="1" x14ac:dyDescent="0.25">
      <c r="G10" s="1" t="s">
        <v>12</v>
      </c>
    </row>
    <row r="11" spans="2:7" ht="12.75" customHeight="1" x14ac:dyDescent="0.2">
      <c r="B11" s="573" t="s">
        <v>3</v>
      </c>
      <c r="C11" s="575" t="s">
        <v>105</v>
      </c>
      <c r="D11" s="571" t="s">
        <v>106</v>
      </c>
      <c r="E11" s="577" t="s">
        <v>4</v>
      </c>
      <c r="F11" s="579" t="s">
        <v>5</v>
      </c>
      <c r="G11" s="580"/>
    </row>
    <row r="12" spans="2:7" ht="26.25" thickBot="1" x14ac:dyDescent="0.25">
      <c r="B12" s="574"/>
      <c r="C12" s="576"/>
      <c r="D12" s="572"/>
      <c r="E12" s="578"/>
      <c r="F12" s="85" t="s">
        <v>107</v>
      </c>
      <c r="G12" s="86" t="s">
        <v>108</v>
      </c>
    </row>
    <row r="13" spans="2:7" s="38" customFormat="1" ht="12" thickBot="1" x14ac:dyDescent="0.25">
      <c r="B13" s="87">
        <v>1</v>
      </c>
      <c r="C13" s="88">
        <v>2</v>
      </c>
      <c r="D13" s="88">
        <v>3</v>
      </c>
      <c r="E13" s="89">
        <v>4</v>
      </c>
      <c r="F13" s="88">
        <v>5</v>
      </c>
      <c r="G13" s="90">
        <v>6</v>
      </c>
    </row>
    <row r="14" spans="2:7" ht="15.75" x14ac:dyDescent="0.25">
      <c r="B14" s="250">
        <v>10000000</v>
      </c>
      <c r="C14" s="251" t="s">
        <v>6</v>
      </c>
      <c r="D14" s="252">
        <f>E14+F14</f>
        <v>358918800</v>
      </c>
      <c r="E14" s="253">
        <f>E15+E32+E40+E58+E24</f>
        <v>357918800</v>
      </c>
      <c r="F14" s="252">
        <f>F58</f>
        <v>1000000</v>
      </c>
      <c r="G14" s="254">
        <v>0</v>
      </c>
    </row>
    <row r="15" spans="2:7" ht="27.75" customHeight="1" x14ac:dyDescent="0.25">
      <c r="B15" s="92">
        <v>11000000</v>
      </c>
      <c r="C15" s="93" t="s">
        <v>26</v>
      </c>
      <c r="D15" s="94">
        <f>E15+F15</f>
        <v>210342600</v>
      </c>
      <c r="E15" s="95">
        <f>E22+E16</f>
        <v>210342600</v>
      </c>
      <c r="F15" s="9">
        <v>0</v>
      </c>
      <c r="G15" s="21">
        <v>0</v>
      </c>
    </row>
    <row r="16" spans="2:7" ht="27.75" customHeight="1" x14ac:dyDescent="0.2">
      <c r="B16" s="96">
        <v>11010000</v>
      </c>
      <c r="C16" s="97" t="s">
        <v>252</v>
      </c>
      <c r="D16" s="98">
        <f>E16+F16</f>
        <v>210332600</v>
      </c>
      <c r="E16" s="99">
        <f>E17+E18+E19+E20+E21</f>
        <v>210332600</v>
      </c>
      <c r="F16" s="9">
        <v>0</v>
      </c>
      <c r="G16" s="21">
        <v>0</v>
      </c>
    </row>
    <row r="17" spans="2:7" ht="37.5" customHeight="1" x14ac:dyDescent="0.2">
      <c r="B17" s="100">
        <v>11010100</v>
      </c>
      <c r="C17" s="5" t="s">
        <v>139</v>
      </c>
      <c r="D17" s="31">
        <f>E17</f>
        <v>200867600</v>
      </c>
      <c r="E17" s="32">
        <v>200867600</v>
      </c>
      <c r="F17" s="9"/>
      <c r="G17" s="21"/>
    </row>
    <row r="18" spans="2:7" ht="66" hidden="1" customHeight="1" x14ac:dyDescent="0.2">
      <c r="B18" s="105">
        <v>11010200</v>
      </c>
      <c r="C18" s="5" t="s">
        <v>246</v>
      </c>
      <c r="D18" s="31">
        <f>E18</f>
        <v>0</v>
      </c>
      <c r="E18" s="32"/>
      <c r="F18" s="9"/>
      <c r="G18" s="21"/>
    </row>
    <row r="19" spans="2:7" ht="38.25" x14ac:dyDescent="0.2">
      <c r="B19" s="100">
        <v>11010400</v>
      </c>
      <c r="C19" s="5" t="s">
        <v>247</v>
      </c>
      <c r="D19" s="31">
        <f>E19</f>
        <v>7250000</v>
      </c>
      <c r="E19" s="32">
        <v>7250000</v>
      </c>
      <c r="F19" s="9"/>
      <c r="G19" s="21"/>
    </row>
    <row r="20" spans="2:7" ht="38.25" x14ac:dyDescent="0.2">
      <c r="B20" s="100">
        <v>11010500</v>
      </c>
      <c r="C20" s="5" t="s">
        <v>248</v>
      </c>
      <c r="D20" s="31">
        <f>E20</f>
        <v>2100000</v>
      </c>
      <c r="E20" s="32">
        <v>2100000</v>
      </c>
      <c r="F20" s="9"/>
      <c r="G20" s="21"/>
    </row>
    <row r="21" spans="2:7" ht="38.25" customHeight="1" x14ac:dyDescent="0.2">
      <c r="B21" s="100">
        <v>11011300</v>
      </c>
      <c r="C21" s="5" t="s">
        <v>302</v>
      </c>
      <c r="D21" s="31">
        <f>E21</f>
        <v>115000</v>
      </c>
      <c r="E21" s="32">
        <v>115000</v>
      </c>
      <c r="F21" s="9"/>
      <c r="G21" s="21"/>
    </row>
    <row r="22" spans="2:7" ht="15" customHeight="1" x14ac:dyDescent="0.2">
      <c r="B22" s="96">
        <v>11020000</v>
      </c>
      <c r="C22" s="97" t="s">
        <v>7</v>
      </c>
      <c r="D22" s="98">
        <f>E22+F22</f>
        <v>10000</v>
      </c>
      <c r="E22" s="99">
        <f>E23</f>
        <v>10000</v>
      </c>
      <c r="F22" s="9">
        <v>0</v>
      </c>
      <c r="G22" s="21">
        <v>0</v>
      </c>
    </row>
    <row r="23" spans="2:7" ht="25.5" customHeight="1" x14ac:dyDescent="0.2">
      <c r="B23" s="100">
        <v>11020200</v>
      </c>
      <c r="C23" s="101" t="s">
        <v>27</v>
      </c>
      <c r="D23" s="31">
        <f>E23+F23</f>
        <v>10000</v>
      </c>
      <c r="E23" s="32">
        <v>10000</v>
      </c>
      <c r="F23" s="9">
        <v>0</v>
      </c>
      <c r="G23" s="21">
        <v>0</v>
      </c>
    </row>
    <row r="24" spans="2:7" ht="26.25" customHeight="1" x14ac:dyDescent="0.25">
      <c r="B24" s="92">
        <v>13000000</v>
      </c>
      <c r="C24" s="93" t="s">
        <v>60</v>
      </c>
      <c r="D24" s="94">
        <f>E24+F24</f>
        <v>686500</v>
      </c>
      <c r="E24" s="95">
        <f>E28+E25+E30</f>
        <v>686500</v>
      </c>
      <c r="F24" s="9">
        <v>0</v>
      </c>
      <c r="G24" s="21">
        <v>0</v>
      </c>
    </row>
    <row r="25" spans="2:7" s="104" customFormat="1" ht="24.75" customHeight="1" x14ac:dyDescent="0.25">
      <c r="B25" s="16">
        <v>13010000</v>
      </c>
      <c r="C25" s="6" t="s">
        <v>141</v>
      </c>
      <c r="D25" s="94">
        <f>D27+D26</f>
        <v>151800</v>
      </c>
      <c r="E25" s="95">
        <f>E27+E26</f>
        <v>151800</v>
      </c>
      <c r="F25" s="102">
        <f>F27</f>
        <v>0</v>
      </c>
      <c r="G25" s="103">
        <f>G27</f>
        <v>0</v>
      </c>
    </row>
    <row r="26" spans="2:7" ht="38.25" customHeight="1" x14ac:dyDescent="0.2">
      <c r="B26" s="17">
        <v>13010100</v>
      </c>
      <c r="C26" s="5" t="s">
        <v>249</v>
      </c>
      <c r="D26" s="31">
        <f>E26</f>
        <v>15800</v>
      </c>
      <c r="E26" s="32">
        <v>15800</v>
      </c>
      <c r="F26" s="9"/>
      <c r="G26" s="21"/>
    </row>
    <row r="27" spans="2:7" ht="63.75" x14ac:dyDescent="0.2">
      <c r="B27" s="17">
        <v>13010200</v>
      </c>
      <c r="C27" s="5" t="s">
        <v>140</v>
      </c>
      <c r="D27" s="31">
        <f>E27</f>
        <v>136000</v>
      </c>
      <c r="E27" s="32">
        <v>136000</v>
      </c>
      <c r="F27" s="9"/>
      <c r="G27" s="21"/>
    </row>
    <row r="28" spans="2:7" ht="25.5" customHeight="1" x14ac:dyDescent="0.2">
      <c r="B28" s="96">
        <v>13030000</v>
      </c>
      <c r="C28" s="97" t="s">
        <v>350</v>
      </c>
      <c r="D28" s="98">
        <f>E28+F28</f>
        <v>505000</v>
      </c>
      <c r="E28" s="99">
        <f>E29</f>
        <v>505000</v>
      </c>
      <c r="F28" s="9">
        <v>0</v>
      </c>
      <c r="G28" s="21">
        <v>0</v>
      </c>
    </row>
    <row r="29" spans="2:7" ht="39.75" customHeight="1" x14ac:dyDescent="0.2">
      <c r="B29" s="100">
        <v>13030100</v>
      </c>
      <c r="C29" s="101" t="s">
        <v>353</v>
      </c>
      <c r="D29" s="31">
        <f>E29</f>
        <v>505000</v>
      </c>
      <c r="E29" s="32">
        <v>505000</v>
      </c>
      <c r="F29" s="9"/>
      <c r="G29" s="21"/>
    </row>
    <row r="30" spans="2:7" s="104" customFormat="1" ht="25.5" customHeight="1" x14ac:dyDescent="0.2">
      <c r="B30" s="96">
        <v>13040000</v>
      </c>
      <c r="C30" s="97" t="s">
        <v>309</v>
      </c>
      <c r="D30" s="98">
        <f>D31</f>
        <v>29700</v>
      </c>
      <c r="E30" s="99">
        <f>E31</f>
        <v>29700</v>
      </c>
      <c r="F30" s="102">
        <f>F31</f>
        <v>0</v>
      </c>
      <c r="G30" s="103">
        <f>G31</f>
        <v>0</v>
      </c>
    </row>
    <row r="31" spans="2:7" ht="38.25" customHeight="1" x14ac:dyDescent="0.2">
      <c r="B31" s="105">
        <v>13040100</v>
      </c>
      <c r="C31" s="22" t="s">
        <v>214</v>
      </c>
      <c r="D31" s="31">
        <f>E31+F31</f>
        <v>29700</v>
      </c>
      <c r="E31" s="32">
        <v>29700</v>
      </c>
      <c r="F31" s="9"/>
      <c r="G31" s="21"/>
    </row>
    <row r="32" spans="2:7" ht="13.5" customHeight="1" x14ac:dyDescent="0.25">
      <c r="B32" s="92">
        <v>14000000</v>
      </c>
      <c r="C32" s="93" t="s">
        <v>56</v>
      </c>
      <c r="D32" s="94">
        <f>E32+F32</f>
        <v>31700000</v>
      </c>
      <c r="E32" s="95">
        <f>E37+E35+E33</f>
        <v>31700000</v>
      </c>
      <c r="F32" s="9">
        <v>0</v>
      </c>
      <c r="G32" s="21">
        <v>0</v>
      </c>
    </row>
    <row r="33" spans="2:7" ht="25.5" x14ac:dyDescent="0.2">
      <c r="B33" s="96">
        <v>14020000</v>
      </c>
      <c r="C33" s="18" t="s">
        <v>69</v>
      </c>
      <c r="D33" s="98">
        <f>E33+F33</f>
        <v>1900000</v>
      </c>
      <c r="E33" s="99">
        <f>E34</f>
        <v>1900000</v>
      </c>
      <c r="F33" s="9">
        <f>F34</f>
        <v>0</v>
      </c>
      <c r="G33" s="21">
        <f>G34</f>
        <v>0</v>
      </c>
    </row>
    <row r="34" spans="2:7" ht="13.5" customHeight="1" x14ac:dyDescent="0.2">
      <c r="B34" s="100">
        <v>14021900</v>
      </c>
      <c r="C34" s="101" t="s">
        <v>70</v>
      </c>
      <c r="D34" s="31">
        <f>E34+F34</f>
        <v>1900000</v>
      </c>
      <c r="E34" s="32">
        <v>1900000</v>
      </c>
      <c r="F34" s="9">
        <v>0</v>
      </c>
      <c r="G34" s="21">
        <v>0</v>
      </c>
    </row>
    <row r="35" spans="2:7" ht="27.75" customHeight="1" x14ac:dyDescent="0.2">
      <c r="B35" s="96">
        <v>14030000</v>
      </c>
      <c r="C35" s="18" t="s">
        <v>71</v>
      </c>
      <c r="D35" s="98">
        <f>D36</f>
        <v>16500000</v>
      </c>
      <c r="E35" s="99">
        <f>E36</f>
        <v>16500000</v>
      </c>
      <c r="F35" s="9">
        <f>F36</f>
        <v>0</v>
      </c>
      <c r="G35" s="21">
        <f>G36</f>
        <v>0</v>
      </c>
    </row>
    <row r="36" spans="2:7" ht="13.5" customHeight="1" x14ac:dyDescent="0.2">
      <c r="B36" s="100">
        <v>14031900</v>
      </c>
      <c r="C36" s="101" t="s">
        <v>70</v>
      </c>
      <c r="D36" s="31">
        <f t="shared" ref="D36:D41" si="0">E36+F36</f>
        <v>16500000</v>
      </c>
      <c r="E36" s="32">
        <v>16500000</v>
      </c>
      <c r="F36" s="9">
        <v>0</v>
      </c>
      <c r="G36" s="21">
        <v>0</v>
      </c>
    </row>
    <row r="37" spans="2:7" s="104" customFormat="1" ht="36.75" customHeight="1" x14ac:dyDescent="0.2">
      <c r="B37" s="96">
        <v>14040000</v>
      </c>
      <c r="C37" s="97" t="s">
        <v>57</v>
      </c>
      <c r="D37" s="98">
        <f t="shared" si="0"/>
        <v>13300000</v>
      </c>
      <c r="E37" s="99">
        <f>E38+E39</f>
        <v>13300000</v>
      </c>
      <c r="F37" s="102">
        <v>0</v>
      </c>
      <c r="G37" s="103">
        <v>0</v>
      </c>
    </row>
    <row r="38" spans="2:7" s="104" customFormat="1" ht="102" x14ac:dyDescent="0.2">
      <c r="B38" s="105">
        <v>14040100</v>
      </c>
      <c r="C38" s="101" t="s">
        <v>351</v>
      </c>
      <c r="D38" s="106">
        <f t="shared" si="0"/>
        <v>8400000</v>
      </c>
      <c r="E38" s="107">
        <v>8400000</v>
      </c>
      <c r="F38" s="102"/>
      <c r="G38" s="103"/>
    </row>
    <row r="39" spans="2:7" s="104" customFormat="1" ht="63.75" x14ac:dyDescent="0.2">
      <c r="B39" s="241">
        <v>14040200</v>
      </c>
      <c r="C39" s="242" t="s">
        <v>352</v>
      </c>
      <c r="D39" s="243">
        <f t="shared" si="0"/>
        <v>4900000</v>
      </c>
      <c r="E39" s="244">
        <v>4900000</v>
      </c>
      <c r="F39" s="245"/>
      <c r="G39" s="103"/>
    </row>
    <row r="40" spans="2:7" s="104" customFormat="1" ht="40.5" customHeight="1" x14ac:dyDescent="0.25">
      <c r="B40" s="92">
        <v>18000000</v>
      </c>
      <c r="C40" s="93" t="s">
        <v>354</v>
      </c>
      <c r="D40" s="94">
        <f t="shared" si="0"/>
        <v>115189700</v>
      </c>
      <c r="E40" s="95">
        <f>E41+E54+E52</f>
        <v>115189700</v>
      </c>
      <c r="F40" s="102">
        <v>0</v>
      </c>
      <c r="G40" s="21">
        <v>0</v>
      </c>
    </row>
    <row r="41" spans="2:7" s="104" customFormat="1" ht="15" customHeight="1" x14ac:dyDescent="0.2">
      <c r="B41" s="96">
        <v>18010000</v>
      </c>
      <c r="C41" s="97" t="s">
        <v>42</v>
      </c>
      <c r="D41" s="98">
        <f t="shared" si="0"/>
        <v>61051300</v>
      </c>
      <c r="E41" s="108">
        <f>SUM(E42:E51)</f>
        <v>61051300</v>
      </c>
      <c r="F41" s="102">
        <f>SUM(F42:F49)</f>
        <v>0</v>
      </c>
      <c r="G41" s="103">
        <f>SUM(G42:G49)</f>
        <v>0</v>
      </c>
    </row>
    <row r="42" spans="2:7" ht="50.25" customHeight="1" x14ac:dyDescent="0.2">
      <c r="B42" s="100">
        <v>18010100</v>
      </c>
      <c r="C42" s="101" t="s">
        <v>355</v>
      </c>
      <c r="D42" s="31">
        <f t="shared" ref="D42:D56" si="1">E42+F42</f>
        <v>53800</v>
      </c>
      <c r="E42" s="32">
        <v>53800</v>
      </c>
      <c r="F42" s="9">
        <v>0</v>
      </c>
      <c r="G42" s="21">
        <v>0</v>
      </c>
    </row>
    <row r="43" spans="2:7" ht="51" customHeight="1" x14ac:dyDescent="0.2">
      <c r="B43" s="100">
        <v>18010200</v>
      </c>
      <c r="C43" s="101" t="s">
        <v>356</v>
      </c>
      <c r="D43" s="31">
        <f t="shared" si="1"/>
        <v>1270000</v>
      </c>
      <c r="E43" s="32">
        <v>1270000</v>
      </c>
      <c r="F43" s="9">
        <v>0</v>
      </c>
      <c r="G43" s="21">
        <v>0</v>
      </c>
    </row>
    <row r="44" spans="2:7" ht="51.75" customHeight="1" x14ac:dyDescent="0.2">
      <c r="B44" s="100">
        <v>18010300</v>
      </c>
      <c r="C44" s="101" t="s">
        <v>357</v>
      </c>
      <c r="D44" s="31">
        <f t="shared" si="1"/>
        <v>2650000</v>
      </c>
      <c r="E44" s="32">
        <v>2650000</v>
      </c>
      <c r="F44" s="9">
        <v>0</v>
      </c>
      <c r="G44" s="21">
        <v>0</v>
      </c>
    </row>
    <row r="45" spans="2:7" ht="51" customHeight="1" x14ac:dyDescent="0.2">
      <c r="B45" s="100">
        <v>18010400</v>
      </c>
      <c r="C45" s="101" t="s">
        <v>358</v>
      </c>
      <c r="D45" s="31">
        <f t="shared" si="1"/>
        <v>6250000</v>
      </c>
      <c r="E45" s="32">
        <v>6250000</v>
      </c>
      <c r="F45" s="9">
        <v>0</v>
      </c>
      <c r="G45" s="21">
        <v>0</v>
      </c>
    </row>
    <row r="46" spans="2:7" ht="14.25" customHeight="1" x14ac:dyDescent="0.2">
      <c r="B46" s="100">
        <v>18010500</v>
      </c>
      <c r="C46" s="101" t="s">
        <v>22</v>
      </c>
      <c r="D46" s="31">
        <f t="shared" si="1"/>
        <v>30800000</v>
      </c>
      <c r="E46" s="32">
        <v>30800000</v>
      </c>
      <c r="F46" s="9">
        <v>0</v>
      </c>
      <c r="G46" s="21">
        <v>0</v>
      </c>
    </row>
    <row r="47" spans="2:7" ht="14.25" customHeight="1" x14ac:dyDescent="0.2">
      <c r="B47" s="100">
        <v>18010600</v>
      </c>
      <c r="C47" s="101" t="s">
        <v>23</v>
      </c>
      <c r="D47" s="31">
        <f t="shared" si="1"/>
        <v>16500000</v>
      </c>
      <c r="E47" s="32">
        <v>16500000</v>
      </c>
      <c r="F47" s="9">
        <v>0</v>
      </c>
      <c r="G47" s="21">
        <v>0</v>
      </c>
    </row>
    <row r="48" spans="2:7" ht="14.25" customHeight="1" x14ac:dyDescent="0.2">
      <c r="B48" s="100">
        <v>18010700</v>
      </c>
      <c r="C48" s="101" t="s">
        <v>24</v>
      </c>
      <c r="D48" s="31">
        <f t="shared" si="1"/>
        <v>1650000</v>
      </c>
      <c r="E48" s="32">
        <v>1650000</v>
      </c>
      <c r="F48" s="9">
        <v>0</v>
      </c>
      <c r="G48" s="21">
        <v>0</v>
      </c>
    </row>
    <row r="49" spans="2:7" ht="14.25" customHeight="1" x14ac:dyDescent="0.2">
      <c r="B49" s="100">
        <v>18010900</v>
      </c>
      <c r="C49" s="101" t="s">
        <v>25</v>
      </c>
      <c r="D49" s="31">
        <f t="shared" si="1"/>
        <v>1815000</v>
      </c>
      <c r="E49" s="32">
        <v>1815000</v>
      </c>
      <c r="F49" s="9">
        <v>0</v>
      </c>
      <c r="G49" s="21">
        <v>0</v>
      </c>
    </row>
    <row r="50" spans="2:7" ht="14.25" hidden="1" customHeight="1" x14ac:dyDescent="0.2">
      <c r="B50" s="100">
        <v>18011000</v>
      </c>
      <c r="C50" s="101" t="s">
        <v>288</v>
      </c>
      <c r="D50" s="31">
        <f t="shared" si="1"/>
        <v>0</v>
      </c>
      <c r="E50" s="32"/>
      <c r="F50" s="109"/>
      <c r="G50" s="110"/>
    </row>
    <row r="51" spans="2:7" ht="14.25" customHeight="1" x14ac:dyDescent="0.2">
      <c r="B51" s="100">
        <v>18011100</v>
      </c>
      <c r="C51" s="101" t="s">
        <v>58</v>
      </c>
      <c r="D51" s="31">
        <f t="shared" si="1"/>
        <v>62500</v>
      </c>
      <c r="E51" s="32">
        <v>62500</v>
      </c>
      <c r="F51" s="109">
        <v>0</v>
      </c>
      <c r="G51" s="110">
        <v>0</v>
      </c>
    </row>
    <row r="52" spans="2:7" s="104" customFormat="1" ht="14.25" customHeight="1" x14ac:dyDescent="0.2">
      <c r="B52" s="16">
        <v>18030000</v>
      </c>
      <c r="C52" s="7" t="s">
        <v>142</v>
      </c>
      <c r="D52" s="98">
        <f>E52</f>
        <v>38400</v>
      </c>
      <c r="E52" s="99">
        <f>E53</f>
        <v>38400</v>
      </c>
      <c r="F52" s="111">
        <v>0</v>
      </c>
      <c r="G52" s="112">
        <v>0</v>
      </c>
    </row>
    <row r="53" spans="2:7" ht="24.75" customHeight="1" x14ac:dyDescent="0.2">
      <c r="B53" s="19">
        <v>18030100</v>
      </c>
      <c r="C53" s="8" t="s">
        <v>143</v>
      </c>
      <c r="D53" s="31">
        <f>E53</f>
        <v>38400</v>
      </c>
      <c r="E53" s="32">
        <v>38400</v>
      </c>
      <c r="F53" s="109">
        <v>0</v>
      </c>
      <c r="G53" s="110">
        <v>0</v>
      </c>
    </row>
    <row r="54" spans="2:7" s="104" customFormat="1" x14ac:dyDescent="0.2">
      <c r="B54" s="96">
        <v>18050000</v>
      </c>
      <c r="C54" s="113" t="s">
        <v>28</v>
      </c>
      <c r="D54" s="98">
        <f>E54+F54</f>
        <v>54100000</v>
      </c>
      <c r="E54" s="99">
        <f>SUM(E55:E57)</f>
        <v>54100000</v>
      </c>
      <c r="F54" s="111">
        <f>SUM(F55:F56)</f>
        <v>0</v>
      </c>
      <c r="G54" s="112">
        <f>SUM(G55:G56)</f>
        <v>0</v>
      </c>
    </row>
    <row r="55" spans="2:7" s="104" customFormat="1" ht="13.5" customHeight="1" x14ac:dyDescent="0.2">
      <c r="B55" s="100">
        <v>18050300</v>
      </c>
      <c r="C55" s="114" t="s">
        <v>29</v>
      </c>
      <c r="D55" s="31">
        <f t="shared" si="1"/>
        <v>4700000</v>
      </c>
      <c r="E55" s="32">
        <v>4700000</v>
      </c>
      <c r="F55" s="9">
        <v>0</v>
      </c>
      <c r="G55" s="21">
        <v>0</v>
      </c>
    </row>
    <row r="56" spans="2:7" s="104" customFormat="1" x14ac:dyDescent="0.2">
      <c r="B56" s="100">
        <v>18050400</v>
      </c>
      <c r="C56" s="114" t="s">
        <v>30</v>
      </c>
      <c r="D56" s="31">
        <f t="shared" si="1"/>
        <v>47000000</v>
      </c>
      <c r="E56" s="32">
        <v>47000000</v>
      </c>
      <c r="F56" s="9">
        <v>0</v>
      </c>
      <c r="G56" s="21">
        <v>0</v>
      </c>
    </row>
    <row r="57" spans="2:7" s="104" customFormat="1" ht="63.75" x14ac:dyDescent="0.2">
      <c r="B57" s="19">
        <v>18050500</v>
      </c>
      <c r="C57" s="13" t="s">
        <v>359</v>
      </c>
      <c r="D57" s="31">
        <f>E57</f>
        <v>2400000</v>
      </c>
      <c r="E57" s="32">
        <v>2400000</v>
      </c>
      <c r="F57" s="109"/>
      <c r="G57" s="21"/>
    </row>
    <row r="58" spans="2:7" s="104" customFormat="1" ht="13.5" x14ac:dyDescent="0.25">
      <c r="B58" s="92">
        <v>19000000</v>
      </c>
      <c r="C58" s="93" t="s">
        <v>31</v>
      </c>
      <c r="D58" s="94">
        <f t="shared" ref="D58:D70" si="2">E58+F58</f>
        <v>1000000</v>
      </c>
      <c r="E58" s="95">
        <f>E59</f>
        <v>0</v>
      </c>
      <c r="F58" s="95">
        <f>F59</f>
        <v>1000000</v>
      </c>
      <c r="G58" s="21">
        <v>0</v>
      </c>
    </row>
    <row r="59" spans="2:7" s="104" customFormat="1" x14ac:dyDescent="0.2">
      <c r="B59" s="96">
        <v>19010000</v>
      </c>
      <c r="C59" s="115" t="s">
        <v>36</v>
      </c>
      <c r="D59" s="98">
        <f t="shared" si="2"/>
        <v>1000000</v>
      </c>
      <c r="E59" s="99">
        <f>E60</f>
        <v>0</v>
      </c>
      <c r="F59" s="99">
        <f>F60</f>
        <v>1000000</v>
      </c>
      <c r="G59" s="21">
        <v>0</v>
      </c>
    </row>
    <row r="60" spans="2:7" s="104" customFormat="1" ht="63.75" x14ac:dyDescent="0.2">
      <c r="B60" s="116">
        <v>19010100</v>
      </c>
      <c r="C60" s="117" t="s">
        <v>360</v>
      </c>
      <c r="D60" s="118">
        <f t="shared" si="2"/>
        <v>1000000</v>
      </c>
      <c r="E60" s="119">
        <v>0</v>
      </c>
      <c r="F60" s="118">
        <v>1000000</v>
      </c>
      <c r="G60" s="120"/>
    </row>
    <row r="61" spans="2:7" ht="15.75" x14ac:dyDescent="0.25">
      <c r="B61" s="121">
        <v>20000000</v>
      </c>
      <c r="C61" s="122" t="s">
        <v>8</v>
      </c>
      <c r="D61" s="123">
        <f t="shared" si="2"/>
        <v>8743081</v>
      </c>
      <c r="E61" s="124">
        <f>E62+E70+E80+E85</f>
        <v>1726900</v>
      </c>
      <c r="F61" s="389">
        <f>F85+F80+F70+F62</f>
        <v>7016181</v>
      </c>
      <c r="G61" s="21">
        <f>G85</f>
        <v>0</v>
      </c>
    </row>
    <row r="62" spans="2:7" s="128" customFormat="1" ht="27" x14ac:dyDescent="0.25">
      <c r="B62" s="233">
        <v>21000000</v>
      </c>
      <c r="C62" s="15" t="s">
        <v>149</v>
      </c>
      <c r="D62" s="125">
        <f t="shared" si="2"/>
        <v>160800</v>
      </c>
      <c r="E62" s="95">
        <f>E64+E63</f>
        <v>160800</v>
      </c>
      <c r="F62" s="126">
        <f>F64+F69</f>
        <v>0</v>
      </c>
      <c r="G62" s="127"/>
    </row>
    <row r="63" spans="2:7" s="128" customFormat="1" ht="42" hidden="1" customHeight="1" x14ac:dyDescent="0.25">
      <c r="B63" s="17">
        <v>21010300</v>
      </c>
      <c r="C63" s="5" t="s">
        <v>303</v>
      </c>
      <c r="D63" s="31">
        <f t="shared" si="2"/>
        <v>0</v>
      </c>
      <c r="E63" s="32"/>
      <c r="F63" s="126"/>
      <c r="G63" s="127"/>
    </row>
    <row r="64" spans="2:7" ht="13.5" x14ac:dyDescent="0.25">
      <c r="B64" s="92">
        <v>21080000</v>
      </c>
      <c r="C64" s="93" t="s">
        <v>13</v>
      </c>
      <c r="D64" s="94">
        <f t="shared" si="2"/>
        <v>160800</v>
      </c>
      <c r="E64" s="95">
        <f>E66+E67+E65+E68</f>
        <v>160800</v>
      </c>
      <c r="F64" s="9">
        <v>0</v>
      </c>
      <c r="G64" s="21">
        <v>0</v>
      </c>
    </row>
    <row r="65" spans="2:7" hidden="1" x14ac:dyDescent="0.2">
      <c r="B65" s="100">
        <v>21080500</v>
      </c>
      <c r="C65" s="101" t="s">
        <v>13</v>
      </c>
      <c r="D65" s="31">
        <f t="shared" si="2"/>
        <v>0</v>
      </c>
      <c r="E65" s="32"/>
      <c r="F65" s="9"/>
      <c r="G65" s="21"/>
    </row>
    <row r="66" spans="2:7" x14ac:dyDescent="0.2">
      <c r="B66" s="100">
        <v>21081100</v>
      </c>
      <c r="C66" s="101" t="s">
        <v>10</v>
      </c>
      <c r="D66" s="31">
        <f t="shared" si="2"/>
        <v>65800</v>
      </c>
      <c r="E66" s="32">
        <v>65800</v>
      </c>
      <c r="F66" s="9">
        <v>0</v>
      </c>
      <c r="G66" s="21">
        <v>0</v>
      </c>
    </row>
    <row r="67" spans="2:7" ht="77.25" customHeight="1" x14ac:dyDescent="0.2">
      <c r="B67" s="100">
        <v>21081500</v>
      </c>
      <c r="C67" s="14" t="s">
        <v>361</v>
      </c>
      <c r="D67" s="31">
        <f t="shared" si="2"/>
        <v>95000</v>
      </c>
      <c r="E67" s="32">
        <v>95000</v>
      </c>
      <c r="F67" s="9">
        <v>0</v>
      </c>
      <c r="G67" s="21">
        <v>0</v>
      </c>
    </row>
    <row r="68" spans="2:7" ht="75.75" hidden="1" customHeight="1" x14ac:dyDescent="0.2">
      <c r="B68" s="100">
        <v>21082400</v>
      </c>
      <c r="C68" s="14" t="s">
        <v>289</v>
      </c>
      <c r="D68" s="31">
        <f t="shared" si="2"/>
        <v>0</v>
      </c>
      <c r="E68" s="32"/>
      <c r="F68" s="9"/>
      <c r="G68" s="21"/>
    </row>
    <row r="69" spans="2:7" ht="38.25" hidden="1" x14ac:dyDescent="0.2">
      <c r="B69" s="96">
        <v>21110000</v>
      </c>
      <c r="C69" s="25" t="s">
        <v>255</v>
      </c>
      <c r="D69" s="98">
        <f>E69+F69</f>
        <v>0</v>
      </c>
      <c r="E69" s="99"/>
      <c r="F69" s="102"/>
      <c r="G69" s="103"/>
    </row>
    <row r="70" spans="2:7" ht="27" x14ac:dyDescent="0.25">
      <c r="B70" s="92">
        <v>22000000</v>
      </c>
      <c r="C70" s="93" t="s">
        <v>362</v>
      </c>
      <c r="D70" s="94">
        <f t="shared" si="2"/>
        <v>1566100</v>
      </c>
      <c r="E70" s="95">
        <f>E77+E71+E76</f>
        <v>1566100</v>
      </c>
      <c r="F70" s="9">
        <v>0</v>
      </c>
      <c r="G70" s="21">
        <v>0</v>
      </c>
    </row>
    <row r="71" spans="2:7" ht="13.5" x14ac:dyDescent="0.25">
      <c r="B71" s="96">
        <v>22010000</v>
      </c>
      <c r="C71" s="93" t="s">
        <v>61</v>
      </c>
      <c r="D71" s="98">
        <f>D73+D72+D74</f>
        <v>1530000</v>
      </c>
      <c r="E71" s="99">
        <f>E72+E73+E74</f>
        <v>1530000</v>
      </c>
      <c r="F71" s="102">
        <v>0</v>
      </c>
      <c r="G71" s="103">
        <v>0</v>
      </c>
    </row>
    <row r="72" spans="2:7" ht="38.25" hidden="1" x14ac:dyDescent="0.2">
      <c r="B72" s="17">
        <v>22010300</v>
      </c>
      <c r="C72" s="5" t="s">
        <v>144</v>
      </c>
      <c r="D72" s="31">
        <f>E72</f>
        <v>0</v>
      </c>
      <c r="E72" s="32"/>
      <c r="F72" s="9"/>
      <c r="G72" s="21"/>
    </row>
    <row r="73" spans="2:7" x14ac:dyDescent="0.2">
      <c r="B73" s="100">
        <v>22012500</v>
      </c>
      <c r="C73" s="101" t="s">
        <v>62</v>
      </c>
      <c r="D73" s="31">
        <f>E73</f>
        <v>1400000</v>
      </c>
      <c r="E73" s="32">
        <v>1400000</v>
      </c>
      <c r="F73" s="9">
        <v>0</v>
      </c>
      <c r="G73" s="21">
        <v>0</v>
      </c>
    </row>
    <row r="74" spans="2:7" ht="38.25" x14ac:dyDescent="0.2">
      <c r="B74" s="17">
        <v>22012600</v>
      </c>
      <c r="C74" s="5" t="s">
        <v>145</v>
      </c>
      <c r="D74" s="31">
        <f>E74</f>
        <v>130000</v>
      </c>
      <c r="E74" s="32">
        <v>130000</v>
      </c>
      <c r="F74" s="9"/>
      <c r="G74" s="21"/>
    </row>
    <row r="75" spans="2:7" ht="40.5" hidden="1" x14ac:dyDescent="0.25">
      <c r="B75" s="330">
        <v>22080000</v>
      </c>
      <c r="C75" s="331" t="s">
        <v>363</v>
      </c>
      <c r="D75" s="332">
        <f>E75</f>
        <v>0</v>
      </c>
      <c r="E75" s="333">
        <f>E76</f>
        <v>0</v>
      </c>
      <c r="F75" s="334">
        <v>0</v>
      </c>
      <c r="G75" s="335">
        <v>0</v>
      </c>
    </row>
    <row r="76" spans="2:7" ht="38.25" hidden="1" x14ac:dyDescent="0.2">
      <c r="B76" s="235">
        <v>22080400</v>
      </c>
      <c r="C76" s="234" t="s">
        <v>250</v>
      </c>
      <c r="D76" s="33">
        <f>E76</f>
        <v>0</v>
      </c>
      <c r="E76" s="34"/>
      <c r="F76" s="23"/>
      <c r="G76" s="24"/>
    </row>
    <row r="77" spans="2:7" ht="13.5" x14ac:dyDescent="0.25">
      <c r="B77" s="96">
        <v>22090000</v>
      </c>
      <c r="C77" s="93" t="s">
        <v>9</v>
      </c>
      <c r="D77" s="98">
        <f>E77+F77</f>
        <v>36100</v>
      </c>
      <c r="E77" s="99">
        <f>SUM(E78:E79)</f>
        <v>36100</v>
      </c>
      <c r="F77" s="9">
        <v>0</v>
      </c>
      <c r="G77" s="21">
        <v>0</v>
      </c>
    </row>
    <row r="78" spans="2:7" ht="49.5" customHeight="1" x14ac:dyDescent="0.2">
      <c r="B78" s="100">
        <v>22090100</v>
      </c>
      <c r="C78" s="101" t="s">
        <v>20</v>
      </c>
      <c r="D78" s="129">
        <f>E78+F78</f>
        <v>35000</v>
      </c>
      <c r="E78" s="107">
        <v>35000</v>
      </c>
      <c r="F78" s="9">
        <v>0</v>
      </c>
      <c r="G78" s="21">
        <v>0</v>
      </c>
    </row>
    <row r="79" spans="2:7" ht="37.5" customHeight="1" x14ac:dyDescent="0.2">
      <c r="B79" s="100">
        <v>22090400</v>
      </c>
      <c r="C79" s="101" t="s">
        <v>21</v>
      </c>
      <c r="D79" s="31">
        <f>E79+F79</f>
        <v>1100</v>
      </c>
      <c r="E79" s="32">
        <v>1100</v>
      </c>
      <c r="F79" s="9">
        <v>0</v>
      </c>
      <c r="G79" s="21">
        <v>0</v>
      </c>
    </row>
    <row r="80" spans="2:7" s="128" customFormat="1" ht="13.5" hidden="1" x14ac:dyDescent="0.25">
      <c r="B80" s="20">
        <v>24000000</v>
      </c>
      <c r="C80" s="10" t="s">
        <v>146</v>
      </c>
      <c r="D80" s="94">
        <f>E80+F80</f>
        <v>0</v>
      </c>
      <c r="E80" s="95">
        <f>E81</f>
        <v>0</v>
      </c>
      <c r="F80" s="126">
        <f>F81</f>
        <v>0</v>
      </c>
      <c r="G80" s="127"/>
    </row>
    <row r="81" spans="2:7" ht="13.5" hidden="1" x14ac:dyDescent="0.25">
      <c r="B81" s="16">
        <v>24060000</v>
      </c>
      <c r="C81" s="10" t="s">
        <v>147</v>
      </c>
      <c r="D81" s="98">
        <f>E81+F81</f>
        <v>0</v>
      </c>
      <c r="E81" s="99">
        <f>E82+E84</f>
        <v>0</v>
      </c>
      <c r="F81" s="102">
        <f>F82+F83+F84</f>
        <v>0</v>
      </c>
      <c r="G81" s="21"/>
    </row>
    <row r="82" spans="2:7" hidden="1" x14ac:dyDescent="0.2">
      <c r="B82" s="17">
        <v>24060300</v>
      </c>
      <c r="C82" s="4" t="s">
        <v>147</v>
      </c>
      <c r="D82" s="31">
        <f>E82</f>
        <v>0</v>
      </c>
      <c r="E82" s="32"/>
      <c r="F82" s="9"/>
      <c r="G82" s="21"/>
    </row>
    <row r="83" spans="2:7" ht="51" hidden="1" x14ac:dyDescent="0.2">
      <c r="B83" s="17">
        <v>24062100</v>
      </c>
      <c r="C83" s="5" t="s">
        <v>150</v>
      </c>
      <c r="D83" s="31">
        <f>E83+F83</f>
        <v>0</v>
      </c>
      <c r="E83" s="32">
        <v>0</v>
      </c>
      <c r="F83" s="9"/>
      <c r="G83" s="21"/>
    </row>
    <row r="84" spans="2:7" ht="126.75" hidden="1" customHeight="1" x14ac:dyDescent="0.2">
      <c r="B84" s="35">
        <v>24062200</v>
      </c>
      <c r="C84" s="5" t="s">
        <v>319</v>
      </c>
      <c r="D84" s="129">
        <f>E84</f>
        <v>0</v>
      </c>
      <c r="E84" s="107"/>
      <c r="F84" s="9"/>
      <c r="G84" s="21"/>
    </row>
    <row r="85" spans="2:7" ht="13.5" x14ac:dyDescent="0.25">
      <c r="B85" s="92">
        <v>25000000</v>
      </c>
      <c r="C85" s="93" t="s">
        <v>11</v>
      </c>
      <c r="D85" s="94">
        <f>E85+F85</f>
        <v>7016181</v>
      </c>
      <c r="E85" s="95">
        <f t="shared" ref="E85:G86" si="3">E86</f>
        <v>0</v>
      </c>
      <c r="F85" s="94">
        <f t="shared" si="3"/>
        <v>7016181</v>
      </c>
      <c r="G85" s="127">
        <f t="shared" si="3"/>
        <v>0</v>
      </c>
    </row>
    <row r="86" spans="2:7" s="104" customFormat="1" ht="40.5" x14ac:dyDescent="0.25">
      <c r="B86" s="96">
        <v>25010000</v>
      </c>
      <c r="C86" s="93" t="s">
        <v>32</v>
      </c>
      <c r="D86" s="98">
        <f>E86+F86</f>
        <v>7016181</v>
      </c>
      <c r="E86" s="99">
        <f t="shared" si="3"/>
        <v>0</v>
      </c>
      <c r="F86" s="98">
        <f>F87+F88</f>
        <v>7016181</v>
      </c>
      <c r="G86" s="103">
        <f t="shared" si="3"/>
        <v>0</v>
      </c>
    </row>
    <row r="87" spans="2:7" ht="25.5" x14ac:dyDescent="0.2">
      <c r="B87" s="100">
        <v>25010100</v>
      </c>
      <c r="C87" s="101" t="s">
        <v>33</v>
      </c>
      <c r="D87" s="31">
        <f>E87+F87</f>
        <v>6602181</v>
      </c>
      <c r="E87" s="32">
        <v>0</v>
      </c>
      <c r="F87" s="31">
        <v>6602181</v>
      </c>
      <c r="G87" s="21"/>
    </row>
    <row r="88" spans="2:7" ht="25.5" x14ac:dyDescent="0.2">
      <c r="B88" s="100">
        <v>25010200</v>
      </c>
      <c r="C88" s="101" t="s">
        <v>583</v>
      </c>
      <c r="D88" s="33">
        <v>414000</v>
      </c>
      <c r="E88" s="34"/>
      <c r="F88" s="31">
        <v>414000</v>
      </c>
      <c r="G88" s="21"/>
    </row>
    <row r="89" spans="2:7" ht="15.75" x14ac:dyDescent="0.25">
      <c r="B89" s="121">
        <v>30000000</v>
      </c>
      <c r="C89" s="122" t="s">
        <v>37</v>
      </c>
      <c r="D89" s="91">
        <f>E89+F89</f>
        <v>2300000</v>
      </c>
      <c r="E89" s="91">
        <f>E91+E90</f>
        <v>0</v>
      </c>
      <c r="F89" s="123">
        <f>F95+F90</f>
        <v>2300000</v>
      </c>
      <c r="G89" s="238">
        <f>G95+G90</f>
        <v>2300000</v>
      </c>
    </row>
    <row r="90" spans="2:7" ht="28.5" customHeight="1" x14ac:dyDescent="0.25">
      <c r="B90" s="92">
        <v>31000000</v>
      </c>
      <c r="C90" s="93" t="s">
        <v>291</v>
      </c>
      <c r="D90" s="125">
        <f>E90+F90</f>
        <v>1780000</v>
      </c>
      <c r="E90" s="95">
        <f>E91+E93+E94</f>
        <v>0</v>
      </c>
      <c r="F90" s="94">
        <f>G90</f>
        <v>1780000</v>
      </c>
      <c r="G90" s="226">
        <f>G91+G92+G93+G94</f>
        <v>1780000</v>
      </c>
    </row>
    <row r="91" spans="2:7" ht="79.5" hidden="1" customHeight="1" x14ac:dyDescent="0.25">
      <c r="B91" s="92">
        <v>31010000</v>
      </c>
      <c r="C91" s="93" t="s">
        <v>251</v>
      </c>
      <c r="D91" s="32">
        <f>E91</f>
        <v>0</v>
      </c>
      <c r="E91" s="32">
        <f>E92</f>
        <v>0</v>
      </c>
      <c r="F91" s="99"/>
      <c r="G91" s="302"/>
    </row>
    <row r="92" spans="2:7" ht="63.75" hidden="1" customHeight="1" x14ac:dyDescent="0.25">
      <c r="B92" s="100">
        <v>31010200</v>
      </c>
      <c r="C92" s="101" t="s">
        <v>364</v>
      </c>
      <c r="D92" s="31">
        <f>E92+F92</f>
        <v>0</v>
      </c>
      <c r="E92" s="32"/>
      <c r="F92" s="130"/>
      <c r="G92" s="131"/>
    </row>
    <row r="93" spans="2:7" ht="26.25" hidden="1" x14ac:dyDescent="0.25">
      <c r="B93" s="96">
        <v>31020000</v>
      </c>
      <c r="C93" s="97" t="s">
        <v>304</v>
      </c>
      <c r="D93" s="31">
        <f>E93+F93</f>
        <v>0</v>
      </c>
      <c r="E93" s="32"/>
      <c r="F93" s="130"/>
      <c r="G93" s="131"/>
    </row>
    <row r="94" spans="2:7" ht="40.5" x14ac:dyDescent="0.25">
      <c r="B94" s="92">
        <v>31030000</v>
      </c>
      <c r="C94" s="93" t="s">
        <v>290</v>
      </c>
      <c r="D94" s="31">
        <f>F94</f>
        <v>1780000</v>
      </c>
      <c r="E94" s="32"/>
      <c r="F94" s="31">
        <f>G94</f>
        <v>1780000</v>
      </c>
      <c r="G94" s="255">
        <v>1780000</v>
      </c>
    </row>
    <row r="95" spans="2:7" ht="27" x14ac:dyDescent="0.25">
      <c r="B95" s="92">
        <v>33000000</v>
      </c>
      <c r="C95" s="93" t="s">
        <v>34</v>
      </c>
      <c r="D95" s="94">
        <f>E95+F95</f>
        <v>520000</v>
      </c>
      <c r="E95" s="32">
        <v>0</v>
      </c>
      <c r="F95" s="94">
        <f>F96</f>
        <v>520000</v>
      </c>
      <c r="G95" s="226">
        <f>G96</f>
        <v>520000</v>
      </c>
    </row>
    <row r="96" spans="2:7" ht="13.5" x14ac:dyDescent="0.25">
      <c r="B96" s="336">
        <v>33010000</v>
      </c>
      <c r="C96" s="337" t="s">
        <v>35</v>
      </c>
      <c r="D96" s="338">
        <f>D97+D98</f>
        <v>520000</v>
      </c>
      <c r="E96" s="119">
        <f>E97</f>
        <v>0</v>
      </c>
      <c r="F96" s="338">
        <f>F97+F98</f>
        <v>520000</v>
      </c>
      <c r="G96" s="339">
        <f>G97+G98</f>
        <v>520000</v>
      </c>
    </row>
    <row r="97" spans="2:7" ht="64.5" customHeight="1" thickBot="1" x14ac:dyDescent="0.25">
      <c r="B97" s="100">
        <v>33010100</v>
      </c>
      <c r="C97" s="5" t="s">
        <v>365</v>
      </c>
      <c r="D97" s="31">
        <f>F97+E97</f>
        <v>520000</v>
      </c>
      <c r="E97" s="388">
        <v>0</v>
      </c>
      <c r="F97" s="31">
        <f>G97</f>
        <v>520000</v>
      </c>
      <c r="G97" s="255">
        <v>520000</v>
      </c>
    </row>
    <row r="98" spans="2:7" ht="78.75" hidden="1" customHeight="1" thickBot="1" x14ac:dyDescent="0.25">
      <c r="B98" s="384">
        <v>33010200</v>
      </c>
      <c r="C98" s="222" t="s">
        <v>391</v>
      </c>
      <c r="D98" s="31">
        <f>F98+E98</f>
        <v>0</v>
      </c>
      <c r="E98" s="385"/>
      <c r="F98" s="386"/>
      <c r="G98" s="387"/>
    </row>
    <row r="99" spans="2:7" s="227" customFormat="1" ht="32.25" thickBot="1" x14ac:dyDescent="0.3">
      <c r="B99" s="340"/>
      <c r="C99" s="342" t="s">
        <v>113</v>
      </c>
      <c r="D99" s="341">
        <f>D14+D61+D89</f>
        <v>369961881</v>
      </c>
      <c r="E99" s="299">
        <f>E14+E61+E89</f>
        <v>359645700</v>
      </c>
      <c r="F99" s="299">
        <f>F14+F61+F89</f>
        <v>10316181</v>
      </c>
      <c r="G99" s="300">
        <f>G14+G61+G89</f>
        <v>2300000</v>
      </c>
    </row>
    <row r="100" spans="2:7" ht="15.75" x14ac:dyDescent="0.25">
      <c r="B100" s="295">
        <v>40000000</v>
      </c>
      <c r="C100" s="296" t="s">
        <v>14</v>
      </c>
      <c r="D100" s="91">
        <f>E100+F100</f>
        <v>13244356</v>
      </c>
      <c r="E100" s="297">
        <f>E101</f>
        <v>13244356</v>
      </c>
      <c r="F100" s="91">
        <f>F101</f>
        <v>0</v>
      </c>
      <c r="G100" s="298">
        <f>G101</f>
        <v>0</v>
      </c>
    </row>
    <row r="101" spans="2:7" ht="17.25" customHeight="1" x14ac:dyDescent="0.25">
      <c r="B101" s="96">
        <v>41000000</v>
      </c>
      <c r="C101" s="97" t="s">
        <v>38</v>
      </c>
      <c r="D101" s="98">
        <f>F101+E101</f>
        <v>13244356</v>
      </c>
      <c r="E101" s="98">
        <f>E104+E113+E112+E102</f>
        <v>13244356</v>
      </c>
      <c r="F101" s="108">
        <f>F104+F110+F113</f>
        <v>0</v>
      </c>
      <c r="G101" s="289">
        <f>G113</f>
        <v>0</v>
      </c>
    </row>
    <row r="102" spans="2:7" ht="27" customHeight="1" x14ac:dyDescent="0.25">
      <c r="B102" s="92">
        <v>41020000</v>
      </c>
      <c r="C102" s="93" t="s">
        <v>466</v>
      </c>
      <c r="D102" s="106">
        <f>D107+D103+D104</f>
        <v>4757300</v>
      </c>
      <c r="E102" s="134">
        <f>E107+E103+E104</f>
        <v>4757300</v>
      </c>
      <c r="F102" s="132"/>
      <c r="G102" s="133"/>
    </row>
    <row r="103" spans="2:7" ht="92.25" customHeight="1" x14ac:dyDescent="0.2">
      <c r="B103" s="11">
        <v>41021400</v>
      </c>
      <c r="C103" s="101" t="s">
        <v>467</v>
      </c>
      <c r="D103" s="129">
        <f>E103</f>
        <v>4757300</v>
      </c>
      <c r="E103" s="135">
        <v>4757300</v>
      </c>
      <c r="F103" s="138"/>
      <c r="G103" s="136"/>
    </row>
    <row r="104" spans="2:7" ht="26.25" hidden="1" customHeight="1" x14ac:dyDescent="0.25">
      <c r="B104" s="92">
        <v>41030000</v>
      </c>
      <c r="C104" s="93" t="s">
        <v>282</v>
      </c>
      <c r="D104" s="106">
        <f>D109+D105+D106</f>
        <v>0</v>
      </c>
      <c r="E104" s="134">
        <f>E109+E105+E106</f>
        <v>0</v>
      </c>
      <c r="F104" s="132"/>
      <c r="G104" s="133"/>
    </row>
    <row r="105" spans="2:7" ht="48.75" hidden="1" customHeight="1" x14ac:dyDescent="0.2">
      <c r="B105" s="11">
        <v>41033300</v>
      </c>
      <c r="C105" s="101" t="s">
        <v>337</v>
      </c>
      <c r="D105" s="129">
        <f>E105</f>
        <v>0</v>
      </c>
      <c r="E105" s="135"/>
      <c r="F105" s="138"/>
      <c r="G105" s="136"/>
    </row>
    <row r="106" spans="2:7" ht="25.5" hidden="1" x14ac:dyDescent="0.25">
      <c r="B106" s="11">
        <v>41033900</v>
      </c>
      <c r="C106" s="12" t="s">
        <v>148</v>
      </c>
      <c r="D106" s="129">
        <f>E106+F106</f>
        <v>0</v>
      </c>
      <c r="E106" s="135"/>
      <c r="F106" s="126"/>
      <c r="G106" s="127"/>
    </row>
    <row r="107" spans="2:7" ht="38.25" hidden="1" x14ac:dyDescent="0.25">
      <c r="B107" s="11">
        <v>41034500</v>
      </c>
      <c r="C107" s="12" t="s">
        <v>254</v>
      </c>
      <c r="D107" s="137">
        <f>E107</f>
        <v>0</v>
      </c>
      <c r="E107" s="138"/>
      <c r="F107" s="126"/>
      <c r="G107" s="127"/>
    </row>
    <row r="108" spans="2:7" ht="38.25" hidden="1" x14ac:dyDescent="0.25">
      <c r="B108" s="11">
        <v>41035200</v>
      </c>
      <c r="C108" s="12" t="s">
        <v>241</v>
      </c>
      <c r="D108" s="137">
        <f>E108</f>
        <v>0</v>
      </c>
      <c r="E108" s="138"/>
      <c r="F108" s="126"/>
      <c r="G108" s="127"/>
    </row>
    <row r="109" spans="2:7" ht="38.25" hidden="1" x14ac:dyDescent="0.25">
      <c r="B109" s="11">
        <v>41036500</v>
      </c>
      <c r="C109" s="12" t="s">
        <v>323</v>
      </c>
      <c r="D109" s="129">
        <f>E109</f>
        <v>0</v>
      </c>
      <c r="E109" s="135"/>
      <c r="F109" s="126"/>
      <c r="G109" s="127"/>
    </row>
    <row r="110" spans="2:7" ht="27" hidden="1" x14ac:dyDescent="0.25">
      <c r="B110" s="139">
        <v>41040000</v>
      </c>
      <c r="C110" s="225" t="s">
        <v>287</v>
      </c>
      <c r="D110" s="106">
        <f>D112</f>
        <v>0</v>
      </c>
      <c r="E110" s="134">
        <f>D110</f>
        <v>0</v>
      </c>
      <c r="F110" s="94"/>
      <c r="G110" s="226"/>
    </row>
    <row r="111" spans="2:7" ht="63.75" hidden="1" x14ac:dyDescent="0.25">
      <c r="B111" s="11">
        <v>41040200</v>
      </c>
      <c r="C111" s="12" t="s">
        <v>283</v>
      </c>
      <c r="D111" s="137">
        <f>E111+F111</f>
        <v>0</v>
      </c>
      <c r="E111" s="138"/>
      <c r="F111" s="126"/>
      <c r="G111" s="127"/>
    </row>
    <row r="112" spans="2:7" ht="13.5" hidden="1" x14ac:dyDescent="0.25">
      <c r="B112" s="11">
        <v>41040400</v>
      </c>
      <c r="C112" s="12" t="s">
        <v>286</v>
      </c>
      <c r="D112" s="129">
        <f>E112</f>
        <v>0</v>
      </c>
      <c r="E112" s="135"/>
      <c r="F112" s="126"/>
      <c r="G112" s="127"/>
    </row>
    <row r="113" spans="2:8" ht="33.75" customHeight="1" x14ac:dyDescent="0.25">
      <c r="B113" s="139">
        <v>41050000</v>
      </c>
      <c r="C113" s="93" t="s">
        <v>281</v>
      </c>
      <c r="D113" s="106">
        <f>SUM(E113:F113)</f>
        <v>8487056</v>
      </c>
      <c r="E113" s="134">
        <f>E115+E116+E117+E119+E120+E114</f>
        <v>8487056</v>
      </c>
      <c r="F113" s="106">
        <f>F119+F118</f>
        <v>0</v>
      </c>
      <c r="G113" s="288">
        <f>G119</f>
        <v>0</v>
      </c>
    </row>
    <row r="114" spans="2:8" ht="38.25" hidden="1" customHeight="1" x14ac:dyDescent="0.2">
      <c r="B114" s="303">
        <v>41051000</v>
      </c>
      <c r="C114" s="12" t="s">
        <v>341</v>
      </c>
      <c r="D114" s="292">
        <f>E114</f>
        <v>0</v>
      </c>
      <c r="E114" s="293"/>
      <c r="F114" s="290"/>
      <c r="G114" s="291"/>
    </row>
    <row r="115" spans="2:8" ht="56.25" hidden="1" customHeight="1" x14ac:dyDescent="0.2">
      <c r="B115" s="303">
        <v>41051200</v>
      </c>
      <c r="C115" s="12" t="s">
        <v>266</v>
      </c>
      <c r="D115" s="292">
        <f>E115</f>
        <v>0</v>
      </c>
      <c r="E115" s="293"/>
      <c r="F115" s="290"/>
      <c r="G115" s="291"/>
    </row>
    <row r="116" spans="2:8" ht="68.25" hidden="1" customHeight="1" x14ac:dyDescent="0.2">
      <c r="B116" s="303">
        <v>41051700</v>
      </c>
      <c r="C116" s="12" t="s">
        <v>216</v>
      </c>
      <c r="D116" s="292">
        <f>E116</f>
        <v>0</v>
      </c>
      <c r="E116" s="293"/>
      <c r="F116" s="290"/>
      <c r="G116" s="291"/>
    </row>
    <row r="117" spans="2:8" ht="33.75" customHeight="1" thickBot="1" x14ac:dyDescent="0.25">
      <c r="B117" s="105">
        <v>41053900</v>
      </c>
      <c r="C117" s="316" t="s">
        <v>195</v>
      </c>
      <c r="D117" s="292">
        <f>E117</f>
        <v>8487056</v>
      </c>
      <c r="E117" s="293">
        <v>8487056</v>
      </c>
      <c r="F117" s="290"/>
      <c r="G117" s="291"/>
    </row>
    <row r="118" spans="2:8" ht="41.25" hidden="1" customHeight="1" x14ac:dyDescent="0.2">
      <c r="B118" s="105">
        <v>41051100</v>
      </c>
      <c r="C118" s="101" t="s">
        <v>301</v>
      </c>
      <c r="D118" s="129">
        <f>E118+F118</f>
        <v>0</v>
      </c>
      <c r="E118" s="134"/>
      <c r="F118" s="129"/>
      <c r="G118" s="288"/>
    </row>
    <row r="119" spans="2:8" ht="54.75" hidden="1" customHeight="1" x14ac:dyDescent="0.2">
      <c r="B119" s="100">
        <v>41051400</v>
      </c>
      <c r="C119" s="101" t="s">
        <v>327</v>
      </c>
      <c r="D119" s="129">
        <f>E119+F119</f>
        <v>0</v>
      </c>
      <c r="E119" s="135"/>
      <c r="F119" s="135"/>
      <c r="G119" s="294"/>
    </row>
    <row r="120" spans="2:8" ht="69.75" hidden="1" customHeight="1" thickBot="1" x14ac:dyDescent="0.25">
      <c r="B120" s="246" t="s">
        <v>284</v>
      </c>
      <c r="C120" s="247" t="s">
        <v>285</v>
      </c>
      <c r="D120" s="248">
        <f>E120</f>
        <v>0</v>
      </c>
      <c r="E120" s="249"/>
      <c r="F120" s="223"/>
      <c r="G120" s="224"/>
    </row>
    <row r="121" spans="2:8" s="232" customFormat="1" ht="17.25" thickBot="1" x14ac:dyDescent="0.3">
      <c r="B121" s="228"/>
      <c r="C121" s="229" t="s">
        <v>109</v>
      </c>
      <c r="D121" s="230">
        <f>D99+D100</f>
        <v>383206237</v>
      </c>
      <c r="E121" s="231">
        <f>E99+E100</f>
        <v>372890056</v>
      </c>
      <c r="F121" s="231">
        <f>F99+F100</f>
        <v>10316181</v>
      </c>
      <c r="G121" s="239">
        <f>G99+G100</f>
        <v>2300000</v>
      </c>
      <c r="H121" s="240"/>
    </row>
    <row r="122" spans="2:8" x14ac:dyDescent="0.2">
      <c r="E122" s="2"/>
      <c r="F122" s="2"/>
      <c r="G122" s="2"/>
    </row>
    <row r="123" spans="2:8" x14ac:dyDescent="0.2">
      <c r="D123" s="48"/>
      <c r="E123" s="2"/>
      <c r="F123" s="2"/>
      <c r="G123" s="2"/>
    </row>
    <row r="124" spans="2:8" x14ac:dyDescent="0.2">
      <c r="D124" s="48"/>
      <c r="E124" s="2"/>
      <c r="F124" s="2"/>
      <c r="G124" s="2"/>
    </row>
    <row r="125" spans="2:8" s="26" customFormat="1" ht="18.75" x14ac:dyDescent="0.3">
      <c r="B125" s="26" t="s">
        <v>272</v>
      </c>
      <c r="D125" s="140"/>
      <c r="E125" s="28" t="s">
        <v>461</v>
      </c>
      <c r="F125" s="28"/>
      <c r="G125" s="28"/>
    </row>
    <row r="126" spans="2:8" x14ac:dyDescent="0.2">
      <c r="D126" s="48"/>
      <c r="E126" s="2"/>
      <c r="F126" s="2"/>
      <c r="G126" s="2"/>
    </row>
    <row r="127" spans="2:8" ht="15.75" x14ac:dyDescent="0.25">
      <c r="B127" s="141"/>
      <c r="D127" s="48"/>
      <c r="E127" s="2"/>
      <c r="F127" s="142"/>
      <c r="G127" s="143"/>
    </row>
    <row r="128" spans="2:8" ht="15.75" x14ac:dyDescent="0.25">
      <c r="B128" s="141"/>
      <c r="C128" s="141"/>
      <c r="D128" s="141"/>
      <c r="E128" s="143"/>
      <c r="F128" s="2"/>
      <c r="G128" s="2"/>
    </row>
    <row r="129" spans="5:7" x14ac:dyDescent="0.2">
      <c r="E129" s="144"/>
      <c r="F129" s="2"/>
      <c r="G129" s="2"/>
    </row>
    <row r="130" spans="5:7" x14ac:dyDescent="0.2">
      <c r="E130" s="2"/>
      <c r="F130" s="2"/>
      <c r="G130" s="2"/>
    </row>
    <row r="131" spans="5:7" x14ac:dyDescent="0.2">
      <c r="E131" s="2"/>
      <c r="F131" s="2"/>
      <c r="G131" s="2"/>
    </row>
    <row r="132" spans="5:7" x14ac:dyDescent="0.2">
      <c r="E132" s="2"/>
      <c r="F132" s="2"/>
      <c r="G132" s="2"/>
    </row>
    <row r="133" spans="5:7" x14ac:dyDescent="0.2">
      <c r="E133" s="2"/>
      <c r="F133" s="2"/>
      <c r="G133" s="2"/>
    </row>
    <row r="134" spans="5:7" x14ac:dyDescent="0.2">
      <c r="E134" s="142"/>
      <c r="F134" s="2"/>
      <c r="G134" s="2"/>
    </row>
    <row r="135" spans="5:7" x14ac:dyDescent="0.2">
      <c r="E135" s="2"/>
      <c r="F135" s="2"/>
      <c r="G135" s="2"/>
    </row>
    <row r="136" spans="5:7" x14ac:dyDescent="0.2">
      <c r="E136" s="2"/>
      <c r="F136" s="2"/>
      <c r="G136" s="2"/>
    </row>
    <row r="137" spans="5:7" x14ac:dyDescent="0.2">
      <c r="E137" s="2"/>
      <c r="F137" s="2"/>
      <c r="G137" s="2"/>
    </row>
    <row r="138" spans="5:7" x14ac:dyDescent="0.2">
      <c r="E138" s="2"/>
      <c r="F138" s="2"/>
      <c r="G138" s="2"/>
    </row>
    <row r="139" spans="5:7" x14ac:dyDescent="0.2">
      <c r="E139" s="2"/>
      <c r="F139" s="2"/>
      <c r="G139" s="2"/>
    </row>
    <row r="140" spans="5:7" x14ac:dyDescent="0.2">
      <c r="E140" s="2"/>
      <c r="F140" s="2"/>
      <c r="G140" s="2"/>
    </row>
    <row r="141" spans="5:7" x14ac:dyDescent="0.2">
      <c r="E141" s="2"/>
      <c r="F141" s="2"/>
      <c r="G141" s="2"/>
    </row>
    <row r="142" spans="5:7" x14ac:dyDescent="0.2">
      <c r="E142" s="2"/>
      <c r="F142" s="2"/>
      <c r="G142" s="2"/>
    </row>
    <row r="143" spans="5:7" x14ac:dyDescent="0.2">
      <c r="E143" s="2"/>
      <c r="F143" s="2"/>
      <c r="G143" s="2"/>
    </row>
    <row r="144" spans="5:7" x14ac:dyDescent="0.2">
      <c r="E144" s="2"/>
      <c r="F144" s="2"/>
      <c r="G144" s="2"/>
    </row>
    <row r="145" spans="5:7" x14ac:dyDescent="0.2">
      <c r="E145" s="2"/>
      <c r="F145" s="2"/>
      <c r="G145" s="2"/>
    </row>
    <row r="146" spans="5:7" x14ac:dyDescent="0.2">
      <c r="E146" s="2"/>
      <c r="F146" s="2"/>
      <c r="G146" s="2"/>
    </row>
    <row r="147" spans="5:7" x14ac:dyDescent="0.2">
      <c r="E147" s="2"/>
      <c r="F147" s="2"/>
      <c r="G147" s="2"/>
    </row>
    <row r="148" spans="5:7" x14ac:dyDescent="0.2">
      <c r="E148" s="2"/>
      <c r="F148" s="2"/>
      <c r="G148" s="2"/>
    </row>
    <row r="149" spans="5:7" x14ac:dyDescent="0.2">
      <c r="E149" s="2"/>
      <c r="F149" s="2"/>
      <c r="G149" s="2"/>
    </row>
    <row r="150" spans="5:7" x14ac:dyDescent="0.2">
      <c r="E150" s="2"/>
      <c r="F150" s="2"/>
      <c r="G150" s="2"/>
    </row>
    <row r="151" spans="5:7" x14ac:dyDescent="0.2">
      <c r="E151" s="2"/>
      <c r="F151" s="2"/>
      <c r="G151" s="2"/>
    </row>
    <row r="152" spans="5:7" x14ac:dyDescent="0.2">
      <c r="E152" s="2"/>
      <c r="F152" s="2"/>
      <c r="G152" s="2"/>
    </row>
    <row r="153" spans="5:7" x14ac:dyDescent="0.2">
      <c r="E153" s="2"/>
      <c r="F153" s="2"/>
      <c r="G153" s="2"/>
    </row>
    <row r="154" spans="5:7" x14ac:dyDescent="0.2">
      <c r="E154" s="2"/>
      <c r="F154" s="2"/>
      <c r="G154" s="2"/>
    </row>
    <row r="155" spans="5:7" x14ac:dyDescent="0.2">
      <c r="E155" s="2"/>
      <c r="F155" s="2"/>
      <c r="G155" s="2"/>
    </row>
    <row r="156" spans="5:7" x14ac:dyDescent="0.2">
      <c r="E156" s="2"/>
      <c r="F156" s="2"/>
      <c r="G156" s="2"/>
    </row>
    <row r="157" spans="5:7" x14ac:dyDescent="0.2">
      <c r="E157" s="2"/>
      <c r="F157" s="2"/>
      <c r="G157" s="2"/>
    </row>
    <row r="158" spans="5:7" x14ac:dyDescent="0.2">
      <c r="E158" s="2"/>
      <c r="F158" s="2"/>
      <c r="G158" s="2"/>
    </row>
    <row r="159" spans="5:7" x14ac:dyDescent="0.2">
      <c r="E159" s="2"/>
      <c r="F159" s="2"/>
      <c r="G159" s="2"/>
    </row>
    <row r="160" spans="5:7" x14ac:dyDescent="0.2">
      <c r="E160" s="2"/>
      <c r="F160" s="2"/>
      <c r="G160" s="2"/>
    </row>
    <row r="161" spans="5:7" x14ac:dyDescent="0.2">
      <c r="E161" s="2"/>
      <c r="F161" s="2"/>
      <c r="G161" s="2"/>
    </row>
    <row r="162" spans="5:7" x14ac:dyDescent="0.2">
      <c r="E162" s="2"/>
      <c r="F162" s="2"/>
      <c r="G162" s="2"/>
    </row>
    <row r="163" spans="5:7" x14ac:dyDescent="0.2">
      <c r="E163" s="2"/>
      <c r="F163" s="2"/>
      <c r="G163" s="2"/>
    </row>
    <row r="164" spans="5:7" x14ac:dyDescent="0.2">
      <c r="E164" s="2"/>
      <c r="F164" s="2"/>
      <c r="G164" s="2"/>
    </row>
    <row r="165" spans="5:7" x14ac:dyDescent="0.2">
      <c r="E165" s="2"/>
      <c r="F165" s="2"/>
      <c r="G165" s="2"/>
    </row>
    <row r="166" spans="5:7" x14ac:dyDescent="0.2">
      <c r="E166" s="2"/>
      <c r="F166" s="2"/>
      <c r="G166" s="2"/>
    </row>
    <row r="167" spans="5:7" x14ac:dyDescent="0.2">
      <c r="E167" s="2"/>
      <c r="F167" s="2"/>
      <c r="G167" s="2"/>
    </row>
    <row r="168" spans="5:7" x14ac:dyDescent="0.2">
      <c r="E168" s="2"/>
      <c r="F168" s="2"/>
      <c r="G168" s="2"/>
    </row>
    <row r="169" spans="5:7" x14ac:dyDescent="0.2">
      <c r="E169" s="2"/>
      <c r="F169" s="2"/>
      <c r="G169" s="2"/>
    </row>
    <row r="170" spans="5:7" x14ac:dyDescent="0.2">
      <c r="E170" s="2"/>
      <c r="F170" s="2"/>
      <c r="G170" s="2"/>
    </row>
    <row r="171" spans="5:7" x14ac:dyDescent="0.2">
      <c r="E171" s="2"/>
      <c r="F171" s="2"/>
      <c r="G171" s="2"/>
    </row>
    <row r="172" spans="5:7" x14ac:dyDescent="0.2">
      <c r="E172" s="2"/>
      <c r="F172" s="2"/>
      <c r="G172" s="2"/>
    </row>
    <row r="173" spans="5:7" x14ac:dyDescent="0.2">
      <c r="E173" s="2"/>
      <c r="F173" s="2"/>
      <c r="G173" s="2"/>
    </row>
    <row r="174" spans="5:7" x14ac:dyDescent="0.2">
      <c r="E174" s="2"/>
      <c r="F174" s="2"/>
      <c r="G174" s="2"/>
    </row>
    <row r="175" spans="5:7" x14ac:dyDescent="0.2">
      <c r="E175" s="2"/>
      <c r="F175" s="2"/>
      <c r="G175" s="2"/>
    </row>
    <row r="176" spans="5:7" x14ac:dyDescent="0.2">
      <c r="E176" s="2"/>
      <c r="F176" s="2"/>
      <c r="G176" s="2"/>
    </row>
    <row r="177" spans="5:7" x14ac:dyDescent="0.2">
      <c r="E177" s="2"/>
      <c r="F177" s="2"/>
      <c r="G177" s="2"/>
    </row>
    <row r="178" spans="5:7" x14ac:dyDescent="0.2">
      <c r="E178" s="2"/>
      <c r="F178" s="2"/>
      <c r="G178" s="2"/>
    </row>
    <row r="179" spans="5:7" x14ac:dyDescent="0.2">
      <c r="E179" s="2"/>
      <c r="F179" s="2"/>
      <c r="G179" s="2"/>
    </row>
    <row r="180" spans="5:7" x14ac:dyDescent="0.2">
      <c r="E180" s="2"/>
      <c r="F180" s="2"/>
      <c r="G180" s="2"/>
    </row>
    <row r="181" spans="5:7" x14ac:dyDescent="0.2">
      <c r="E181" s="2"/>
      <c r="F181" s="2"/>
      <c r="G181" s="2"/>
    </row>
    <row r="182" spans="5:7" x14ac:dyDescent="0.2">
      <c r="E182" s="2"/>
      <c r="F182" s="2"/>
      <c r="G182" s="2"/>
    </row>
    <row r="183" spans="5:7" x14ac:dyDescent="0.2">
      <c r="E183" s="2"/>
      <c r="F183" s="2"/>
      <c r="G183" s="2"/>
    </row>
    <row r="184" spans="5:7" x14ac:dyDescent="0.2">
      <c r="E184" s="2"/>
      <c r="F184" s="2"/>
      <c r="G184" s="2"/>
    </row>
    <row r="185" spans="5:7" x14ac:dyDescent="0.2">
      <c r="E185" s="2"/>
      <c r="F185" s="2"/>
      <c r="G185" s="2"/>
    </row>
    <row r="186" spans="5:7" x14ac:dyDescent="0.2">
      <c r="E186" s="2"/>
      <c r="F186" s="2"/>
      <c r="G186" s="2"/>
    </row>
    <row r="187" spans="5:7" x14ac:dyDescent="0.2">
      <c r="E187" s="2"/>
      <c r="F187" s="2"/>
      <c r="G187" s="2"/>
    </row>
    <row r="188" spans="5:7" x14ac:dyDescent="0.2">
      <c r="E188" s="2"/>
      <c r="F188" s="2"/>
      <c r="G188" s="2"/>
    </row>
    <row r="189" spans="5:7" x14ac:dyDescent="0.2">
      <c r="E189" s="2"/>
      <c r="F189" s="2"/>
      <c r="G189" s="2"/>
    </row>
    <row r="190" spans="5:7" x14ac:dyDescent="0.2">
      <c r="E190" s="2"/>
      <c r="F190" s="2"/>
      <c r="G190" s="2"/>
    </row>
    <row r="191" spans="5:7" x14ac:dyDescent="0.2">
      <c r="E191" s="2"/>
      <c r="F191" s="2"/>
      <c r="G191" s="2"/>
    </row>
    <row r="192" spans="5:7" x14ac:dyDescent="0.2">
      <c r="E192" s="2"/>
      <c r="F192" s="2"/>
      <c r="G192" s="2"/>
    </row>
    <row r="193" spans="5:7" x14ac:dyDescent="0.2">
      <c r="E193" s="2"/>
      <c r="F193" s="2"/>
      <c r="G193" s="2"/>
    </row>
    <row r="194" spans="5:7" x14ac:dyDescent="0.2">
      <c r="E194" s="2"/>
      <c r="F194" s="2"/>
      <c r="G194" s="2"/>
    </row>
    <row r="195" spans="5:7" x14ac:dyDescent="0.2">
      <c r="E195" s="2"/>
      <c r="F195" s="2"/>
      <c r="G195" s="2"/>
    </row>
    <row r="196" spans="5:7" x14ac:dyDescent="0.2">
      <c r="E196" s="2"/>
      <c r="F196" s="2"/>
      <c r="G196" s="2"/>
    </row>
    <row r="197" spans="5:7" x14ac:dyDescent="0.2">
      <c r="E197" s="2"/>
      <c r="F197" s="2"/>
      <c r="G197" s="2"/>
    </row>
    <row r="198" spans="5:7" x14ac:dyDescent="0.2">
      <c r="E198" s="2"/>
      <c r="F198" s="2"/>
      <c r="G198" s="2"/>
    </row>
    <row r="199" spans="5:7" x14ac:dyDescent="0.2">
      <c r="E199" s="2"/>
      <c r="F199" s="2"/>
      <c r="G199" s="2"/>
    </row>
    <row r="200" spans="5:7" x14ac:dyDescent="0.2">
      <c r="E200" s="2"/>
      <c r="F200" s="2"/>
      <c r="G200" s="2"/>
    </row>
    <row r="201" spans="5:7" x14ac:dyDescent="0.2">
      <c r="E201" s="2"/>
      <c r="F201" s="2"/>
      <c r="G201" s="2"/>
    </row>
    <row r="202" spans="5:7" x14ac:dyDescent="0.2">
      <c r="E202" s="2"/>
      <c r="F202" s="2"/>
      <c r="G202" s="2"/>
    </row>
    <row r="203" spans="5:7" x14ac:dyDescent="0.2">
      <c r="E203" s="2"/>
      <c r="F203" s="2"/>
      <c r="G203" s="2"/>
    </row>
    <row r="204" spans="5:7" x14ac:dyDescent="0.2">
      <c r="E204" s="2"/>
      <c r="F204" s="2"/>
      <c r="G204" s="2"/>
    </row>
    <row r="205" spans="5:7" x14ac:dyDescent="0.2">
      <c r="E205" s="2"/>
      <c r="F205" s="2"/>
      <c r="G205" s="2"/>
    </row>
    <row r="206" spans="5:7" ht="12.75" customHeight="1" x14ac:dyDescent="0.2">
      <c r="E206" s="2"/>
      <c r="F206" s="2"/>
      <c r="G206" s="2"/>
    </row>
    <row r="207" spans="5:7" x14ac:dyDescent="0.2">
      <c r="E207" s="2"/>
      <c r="F207" s="2"/>
      <c r="G207" s="2"/>
    </row>
    <row r="208" spans="5:7" x14ac:dyDescent="0.2">
      <c r="E208" s="2"/>
      <c r="F208" s="2"/>
      <c r="G208" s="2"/>
    </row>
    <row r="209" spans="5:7" x14ac:dyDescent="0.2">
      <c r="E209" s="2"/>
      <c r="F209" s="2"/>
      <c r="G209" s="2"/>
    </row>
    <row r="210" spans="5:7" x14ac:dyDescent="0.2">
      <c r="E210" s="2"/>
      <c r="F210" s="2"/>
      <c r="G210" s="2"/>
    </row>
    <row r="211" spans="5:7" x14ac:dyDescent="0.2">
      <c r="E211" s="2"/>
      <c r="F211" s="2"/>
      <c r="G211" s="2"/>
    </row>
    <row r="212" spans="5:7" x14ac:dyDescent="0.2">
      <c r="E212" s="2"/>
      <c r="F212" s="2"/>
      <c r="G212" s="2"/>
    </row>
    <row r="213" spans="5:7" x14ac:dyDescent="0.2">
      <c r="E213" s="2"/>
      <c r="F213" s="2"/>
      <c r="G213" s="2"/>
    </row>
    <row r="214" spans="5:7" x14ac:dyDescent="0.2">
      <c r="E214" s="2"/>
      <c r="F214" s="2"/>
      <c r="G214" s="2"/>
    </row>
    <row r="215" spans="5:7" x14ac:dyDescent="0.2">
      <c r="E215" s="2"/>
      <c r="F215" s="2"/>
      <c r="G215" s="2"/>
    </row>
    <row r="216" spans="5:7" x14ac:dyDescent="0.2">
      <c r="E216" s="2"/>
      <c r="F216" s="2"/>
      <c r="G216" s="2"/>
    </row>
    <row r="217" spans="5:7" x14ac:dyDescent="0.2">
      <c r="E217" s="2"/>
      <c r="F217" s="2"/>
      <c r="G217" s="2"/>
    </row>
    <row r="218" spans="5:7" x14ac:dyDescent="0.2">
      <c r="E218" s="2"/>
      <c r="F218" s="2"/>
      <c r="G218" s="2"/>
    </row>
    <row r="219" spans="5:7" x14ac:dyDescent="0.2">
      <c r="E219" s="2"/>
      <c r="F219" s="2"/>
      <c r="G219" s="2"/>
    </row>
    <row r="220" spans="5:7" x14ac:dyDescent="0.2">
      <c r="E220" s="2"/>
      <c r="F220" s="2"/>
      <c r="G220" s="2"/>
    </row>
    <row r="221" spans="5:7" x14ac:dyDescent="0.2">
      <c r="E221" s="2"/>
      <c r="F221" s="2"/>
      <c r="G221" s="2"/>
    </row>
    <row r="222" spans="5:7" x14ac:dyDescent="0.2">
      <c r="E222" s="2"/>
      <c r="F222" s="2"/>
      <c r="G222" s="2"/>
    </row>
    <row r="223" spans="5:7" x14ac:dyDescent="0.2">
      <c r="E223" s="2"/>
      <c r="F223" s="2"/>
      <c r="G223" s="2"/>
    </row>
    <row r="224" spans="5:7" x14ac:dyDescent="0.2">
      <c r="E224" s="2"/>
      <c r="F224" s="2"/>
      <c r="G224" s="2"/>
    </row>
    <row r="225" spans="5:7" x14ac:dyDescent="0.2">
      <c r="E225" s="2"/>
      <c r="F225" s="2"/>
      <c r="G225" s="2"/>
    </row>
    <row r="226" spans="5:7" x14ac:dyDescent="0.2">
      <c r="E226" s="2"/>
      <c r="F226" s="2"/>
      <c r="G226" s="2"/>
    </row>
    <row r="227" spans="5:7" x14ac:dyDescent="0.2">
      <c r="E227" s="2"/>
      <c r="F227" s="2"/>
      <c r="G227" s="2"/>
    </row>
    <row r="228" spans="5:7" x14ac:dyDescent="0.2">
      <c r="E228" s="2"/>
      <c r="F228" s="2"/>
      <c r="G228" s="2"/>
    </row>
    <row r="229" spans="5:7" x14ac:dyDescent="0.2">
      <c r="E229" s="2"/>
      <c r="F229" s="2"/>
      <c r="G229" s="2"/>
    </row>
    <row r="230" spans="5:7" x14ac:dyDescent="0.2">
      <c r="E230" s="2"/>
      <c r="F230" s="2"/>
      <c r="G230" s="2"/>
    </row>
    <row r="231" spans="5:7" x14ac:dyDescent="0.2">
      <c r="E231" s="2"/>
      <c r="F231" s="2"/>
      <c r="G231" s="2"/>
    </row>
    <row r="232" spans="5:7" x14ac:dyDescent="0.2">
      <c r="E232" s="2"/>
      <c r="F232" s="2"/>
      <c r="G232" s="2"/>
    </row>
    <row r="233" spans="5:7" x14ac:dyDescent="0.2">
      <c r="E233" s="2"/>
      <c r="F233" s="2"/>
      <c r="G233" s="2"/>
    </row>
    <row r="234" spans="5:7" x14ac:dyDescent="0.2">
      <c r="E234" s="2"/>
      <c r="F234" s="2"/>
      <c r="G234" s="2"/>
    </row>
    <row r="235" spans="5:7" x14ac:dyDescent="0.2">
      <c r="E235" s="2"/>
      <c r="F235" s="2"/>
      <c r="G235" s="2"/>
    </row>
    <row r="236" spans="5:7" x14ac:dyDescent="0.2">
      <c r="E236" s="2"/>
      <c r="F236" s="2"/>
      <c r="G236" s="2"/>
    </row>
    <row r="237" spans="5:7" x14ac:dyDescent="0.2">
      <c r="E237" s="2"/>
      <c r="F237" s="2"/>
      <c r="G237" s="2"/>
    </row>
    <row r="238" spans="5:7" x14ac:dyDescent="0.2">
      <c r="E238" s="2"/>
      <c r="F238" s="2"/>
      <c r="G238" s="2"/>
    </row>
    <row r="239" spans="5:7" x14ac:dyDescent="0.2">
      <c r="E239" s="2"/>
      <c r="F239" s="2"/>
      <c r="G239" s="2"/>
    </row>
    <row r="240" spans="5:7" x14ac:dyDescent="0.2">
      <c r="E240" s="2"/>
      <c r="F240" s="2"/>
      <c r="G240" s="2"/>
    </row>
    <row r="241" spans="5:7" x14ac:dyDescent="0.2">
      <c r="E241" s="2"/>
      <c r="F241" s="2"/>
      <c r="G241" s="2"/>
    </row>
    <row r="242" spans="5:7" x14ac:dyDescent="0.2">
      <c r="E242" s="2"/>
      <c r="F242" s="2"/>
      <c r="G242" s="2"/>
    </row>
    <row r="243" spans="5:7" x14ac:dyDescent="0.2">
      <c r="E243" s="2"/>
      <c r="F243" s="2"/>
      <c r="G243" s="2"/>
    </row>
    <row r="244" spans="5:7" x14ac:dyDescent="0.2">
      <c r="E244" s="2"/>
      <c r="F244" s="2"/>
      <c r="G244" s="2"/>
    </row>
    <row r="245" spans="5:7" x14ac:dyDescent="0.2">
      <c r="E245" s="2"/>
      <c r="F245" s="2"/>
      <c r="G245" s="2"/>
    </row>
    <row r="246" spans="5:7" x14ac:dyDescent="0.2">
      <c r="E246" s="2"/>
      <c r="F246" s="2"/>
      <c r="G246" s="2"/>
    </row>
    <row r="247" spans="5:7" x14ac:dyDescent="0.2">
      <c r="E247" s="2"/>
      <c r="F247" s="2"/>
      <c r="G247" s="2"/>
    </row>
    <row r="248" spans="5:7" x14ac:dyDescent="0.2">
      <c r="E248" s="2"/>
      <c r="F248" s="2"/>
      <c r="G248" s="2"/>
    </row>
    <row r="249" spans="5:7" x14ac:dyDescent="0.2">
      <c r="E249" s="2"/>
      <c r="F249" s="2"/>
      <c r="G249" s="2"/>
    </row>
    <row r="250" spans="5:7" x14ac:dyDescent="0.2">
      <c r="E250" s="2"/>
      <c r="F250" s="2"/>
      <c r="G250" s="2"/>
    </row>
    <row r="251" spans="5:7" x14ac:dyDescent="0.2">
      <c r="E251" s="2"/>
      <c r="F251" s="2"/>
      <c r="G251" s="2"/>
    </row>
    <row r="252" spans="5:7" x14ac:dyDescent="0.2">
      <c r="E252" s="2"/>
      <c r="F252" s="2"/>
      <c r="G252" s="2"/>
    </row>
    <row r="253" spans="5:7" x14ac:dyDescent="0.2">
      <c r="E253" s="2"/>
      <c r="F253" s="2"/>
      <c r="G253" s="2"/>
    </row>
    <row r="254" spans="5:7" x14ac:dyDescent="0.2">
      <c r="E254" s="2"/>
      <c r="F254" s="2"/>
      <c r="G254" s="2"/>
    </row>
    <row r="255" spans="5:7" x14ac:dyDescent="0.2">
      <c r="E255" s="2"/>
      <c r="F255" s="2"/>
      <c r="G255" s="2"/>
    </row>
    <row r="256" spans="5:7" x14ac:dyDescent="0.2">
      <c r="E256" s="2"/>
      <c r="F256" s="2"/>
      <c r="G256" s="2"/>
    </row>
    <row r="257" spans="5:7" x14ac:dyDescent="0.2">
      <c r="E257" s="2"/>
      <c r="F257" s="2"/>
      <c r="G257" s="2"/>
    </row>
    <row r="258" spans="5:7" x14ac:dyDescent="0.2">
      <c r="E258" s="2"/>
      <c r="F258" s="2"/>
      <c r="G258" s="2"/>
    </row>
    <row r="259" spans="5:7" x14ac:dyDescent="0.2">
      <c r="E259" s="2"/>
      <c r="F259" s="2"/>
      <c r="G259" s="2"/>
    </row>
    <row r="260" spans="5:7" x14ac:dyDescent="0.2">
      <c r="E260" s="2"/>
      <c r="F260" s="2"/>
      <c r="G260" s="2"/>
    </row>
    <row r="261" spans="5:7" x14ac:dyDescent="0.2">
      <c r="E261" s="2"/>
      <c r="F261" s="2"/>
      <c r="G261" s="2"/>
    </row>
    <row r="262" spans="5:7" x14ac:dyDescent="0.2">
      <c r="E262" s="2"/>
      <c r="F262" s="2"/>
      <c r="G262" s="2"/>
    </row>
    <row r="263" spans="5:7" x14ac:dyDescent="0.2">
      <c r="E263" s="2"/>
      <c r="F263" s="2"/>
      <c r="G263" s="2"/>
    </row>
    <row r="264" spans="5:7" x14ac:dyDescent="0.2">
      <c r="E264" s="2"/>
      <c r="F264" s="2"/>
      <c r="G264" s="2"/>
    </row>
    <row r="265" spans="5:7" x14ac:dyDescent="0.2">
      <c r="E265" s="2"/>
      <c r="F265" s="2"/>
      <c r="G265" s="2"/>
    </row>
    <row r="266" spans="5:7" x14ac:dyDescent="0.2">
      <c r="E266" s="2"/>
      <c r="F266" s="2"/>
      <c r="G266" s="2"/>
    </row>
    <row r="267" spans="5:7" x14ac:dyDescent="0.2">
      <c r="E267" s="2"/>
      <c r="F267" s="2"/>
      <c r="G267" s="2"/>
    </row>
    <row r="268" spans="5:7" x14ac:dyDescent="0.2">
      <c r="E268" s="2"/>
      <c r="F268" s="2"/>
      <c r="G268" s="2"/>
    </row>
    <row r="269" spans="5:7" x14ac:dyDescent="0.2">
      <c r="E269" s="2"/>
      <c r="F269" s="2"/>
      <c r="G269" s="2"/>
    </row>
    <row r="270" spans="5:7" x14ac:dyDescent="0.2">
      <c r="E270" s="2"/>
      <c r="F270" s="2"/>
      <c r="G270" s="2"/>
    </row>
    <row r="271" spans="5:7" x14ac:dyDescent="0.2">
      <c r="E271" s="2"/>
      <c r="F271" s="2"/>
      <c r="G271" s="2"/>
    </row>
    <row r="272" spans="5:7" x14ac:dyDescent="0.2">
      <c r="E272" s="2"/>
      <c r="F272" s="2"/>
      <c r="G272" s="2"/>
    </row>
    <row r="273" spans="5:7" x14ac:dyDescent="0.2">
      <c r="E273" s="2"/>
      <c r="F273" s="2"/>
      <c r="G273" s="2"/>
    </row>
    <row r="274" spans="5:7" x14ac:dyDescent="0.2">
      <c r="E274" s="2"/>
      <c r="F274" s="2"/>
      <c r="G274" s="2"/>
    </row>
    <row r="275" spans="5:7" x14ac:dyDescent="0.2">
      <c r="E275" s="2"/>
      <c r="F275" s="2"/>
      <c r="G275" s="2"/>
    </row>
    <row r="276" spans="5:7" x14ac:dyDescent="0.2">
      <c r="E276" s="2"/>
      <c r="F276" s="2"/>
      <c r="G276" s="2"/>
    </row>
    <row r="277" spans="5:7" x14ac:dyDescent="0.2">
      <c r="E277" s="2"/>
      <c r="F277" s="2"/>
      <c r="G277" s="2"/>
    </row>
    <row r="278" spans="5:7" x14ac:dyDescent="0.2">
      <c r="E278" s="2"/>
      <c r="F278" s="2"/>
      <c r="G278" s="2"/>
    </row>
    <row r="279" spans="5:7" x14ac:dyDescent="0.2">
      <c r="E279" s="2"/>
      <c r="F279" s="2"/>
      <c r="G279" s="2"/>
    </row>
    <row r="280" spans="5:7" x14ac:dyDescent="0.2">
      <c r="E280" s="2"/>
      <c r="F280" s="2"/>
      <c r="G280" s="2"/>
    </row>
    <row r="281" spans="5:7" x14ac:dyDescent="0.2">
      <c r="E281" s="2"/>
      <c r="F281" s="2"/>
      <c r="G281" s="2"/>
    </row>
    <row r="282" spans="5:7" x14ac:dyDescent="0.2">
      <c r="E282" s="2"/>
      <c r="F282" s="2"/>
      <c r="G282" s="2"/>
    </row>
    <row r="283" spans="5:7" x14ac:dyDescent="0.2">
      <c r="E283" s="2"/>
      <c r="F283" s="2"/>
      <c r="G283" s="2"/>
    </row>
    <row r="284" spans="5:7" x14ac:dyDescent="0.2">
      <c r="E284" s="2"/>
      <c r="F284" s="2"/>
      <c r="G284" s="2"/>
    </row>
    <row r="285" spans="5:7" x14ac:dyDescent="0.2">
      <c r="E285" s="2"/>
      <c r="F285" s="2"/>
      <c r="G285" s="2"/>
    </row>
    <row r="286" spans="5:7" x14ac:dyDescent="0.2">
      <c r="E286" s="2"/>
      <c r="F286" s="2"/>
      <c r="G286" s="2"/>
    </row>
    <row r="287" spans="5:7" x14ac:dyDescent="0.2">
      <c r="E287" s="2"/>
      <c r="F287" s="2"/>
      <c r="G287" s="2"/>
    </row>
    <row r="288" spans="5:7" x14ac:dyDescent="0.2">
      <c r="E288" s="2"/>
      <c r="F288" s="2"/>
      <c r="G288" s="2"/>
    </row>
    <row r="289" spans="5:7" x14ac:dyDescent="0.2">
      <c r="E289" s="2"/>
      <c r="F289" s="2"/>
      <c r="G289" s="2"/>
    </row>
    <row r="290" spans="5:7" x14ac:dyDescent="0.2">
      <c r="E290" s="2"/>
      <c r="F290" s="2"/>
      <c r="G290" s="2"/>
    </row>
    <row r="291" spans="5:7" x14ac:dyDescent="0.2">
      <c r="E291" s="2"/>
      <c r="F291" s="2"/>
      <c r="G291" s="2"/>
    </row>
    <row r="292" spans="5:7" x14ac:dyDescent="0.2">
      <c r="E292" s="2"/>
      <c r="F292" s="2"/>
      <c r="G292" s="2"/>
    </row>
    <row r="293" spans="5:7" x14ac:dyDescent="0.2">
      <c r="E293" s="2"/>
      <c r="F293" s="2"/>
      <c r="G293" s="2"/>
    </row>
    <row r="294" spans="5:7" x14ac:dyDescent="0.2">
      <c r="E294" s="2"/>
      <c r="F294" s="2"/>
      <c r="G294" s="2"/>
    </row>
    <row r="295" spans="5:7" x14ac:dyDescent="0.2">
      <c r="E295" s="2"/>
      <c r="F295" s="2"/>
      <c r="G295" s="2"/>
    </row>
    <row r="296" spans="5:7" x14ac:dyDescent="0.2">
      <c r="E296" s="2"/>
      <c r="F296" s="2"/>
      <c r="G296" s="2"/>
    </row>
    <row r="297" spans="5:7" x14ac:dyDescent="0.2">
      <c r="E297" s="2"/>
      <c r="F297" s="2"/>
      <c r="G297" s="2"/>
    </row>
    <row r="298" spans="5:7" x14ac:dyDescent="0.2">
      <c r="E298" s="2"/>
      <c r="F298" s="2"/>
      <c r="G298" s="2"/>
    </row>
    <row r="299" spans="5:7" x14ac:dyDescent="0.2">
      <c r="E299" s="2"/>
      <c r="F299" s="2"/>
      <c r="G299" s="2"/>
    </row>
    <row r="300" spans="5:7" x14ac:dyDescent="0.2">
      <c r="E300" s="2"/>
      <c r="F300" s="2"/>
      <c r="G300" s="2"/>
    </row>
    <row r="301" spans="5:7" x14ac:dyDescent="0.2">
      <c r="E301" s="2"/>
      <c r="F301" s="2"/>
      <c r="G301" s="2"/>
    </row>
    <row r="302" spans="5:7" x14ac:dyDescent="0.2">
      <c r="E302" s="2"/>
      <c r="F302" s="2"/>
      <c r="G302" s="2"/>
    </row>
    <row r="303" spans="5:7" x14ac:dyDescent="0.2">
      <c r="E303" s="2"/>
      <c r="F303" s="2"/>
      <c r="G303" s="2"/>
    </row>
    <row r="304" spans="5:7" x14ac:dyDescent="0.2">
      <c r="E304" s="2"/>
      <c r="F304" s="2"/>
      <c r="G304" s="2"/>
    </row>
    <row r="305" spans="5:7" x14ac:dyDescent="0.2">
      <c r="E305" s="2"/>
      <c r="F305" s="2"/>
      <c r="G305" s="2"/>
    </row>
    <row r="306" spans="5:7" x14ac:dyDescent="0.2">
      <c r="E306" s="2"/>
      <c r="F306" s="2"/>
      <c r="G306" s="2"/>
    </row>
    <row r="307" spans="5:7" x14ac:dyDescent="0.2">
      <c r="E307" s="2"/>
      <c r="F307" s="2"/>
      <c r="G307" s="2"/>
    </row>
    <row r="308" spans="5:7" x14ac:dyDescent="0.2">
      <c r="E308" s="2"/>
      <c r="F308" s="2"/>
      <c r="G308" s="2"/>
    </row>
    <row r="309" spans="5:7" x14ac:dyDescent="0.2">
      <c r="E309" s="2"/>
      <c r="F309" s="2"/>
      <c r="G309" s="2"/>
    </row>
    <row r="310" spans="5:7" x14ac:dyDescent="0.2">
      <c r="E310" s="2"/>
      <c r="F310" s="2"/>
      <c r="G310" s="2"/>
    </row>
    <row r="311" spans="5:7" x14ac:dyDescent="0.2">
      <c r="E311" s="2"/>
      <c r="F311" s="2"/>
      <c r="G311" s="2"/>
    </row>
    <row r="312" spans="5:7" x14ac:dyDescent="0.2">
      <c r="E312" s="2"/>
      <c r="F312" s="2"/>
      <c r="G312" s="2"/>
    </row>
    <row r="313" spans="5:7" x14ac:dyDescent="0.2">
      <c r="E313" s="2"/>
      <c r="F313" s="2"/>
      <c r="G313" s="2"/>
    </row>
    <row r="314" spans="5:7" x14ac:dyDescent="0.2">
      <c r="E314" s="2"/>
      <c r="F314" s="2"/>
      <c r="G314" s="2"/>
    </row>
    <row r="315" spans="5:7" x14ac:dyDescent="0.2">
      <c r="E315" s="2"/>
      <c r="F315" s="2"/>
      <c r="G315" s="2"/>
    </row>
    <row r="316" spans="5:7" x14ac:dyDescent="0.2">
      <c r="E316" s="2"/>
      <c r="F316" s="2"/>
      <c r="G316" s="2"/>
    </row>
    <row r="317" spans="5:7" x14ac:dyDescent="0.2">
      <c r="E317" s="2"/>
      <c r="F317" s="2"/>
      <c r="G317" s="2"/>
    </row>
    <row r="318" spans="5:7" x14ac:dyDescent="0.2">
      <c r="E318" s="2"/>
      <c r="F318" s="2"/>
      <c r="G318" s="2"/>
    </row>
    <row r="319" spans="5:7" x14ac:dyDescent="0.2">
      <c r="E319" s="2"/>
      <c r="F319" s="2"/>
      <c r="G319" s="2"/>
    </row>
    <row r="320" spans="5:7" x14ac:dyDescent="0.2">
      <c r="E320" s="2"/>
      <c r="F320" s="2"/>
      <c r="G320" s="2"/>
    </row>
    <row r="321" spans="5:7" x14ac:dyDescent="0.2">
      <c r="E321" s="2"/>
      <c r="F321" s="2"/>
      <c r="G321" s="2"/>
    </row>
    <row r="322" spans="5:7" x14ac:dyDescent="0.2">
      <c r="E322" s="2"/>
      <c r="F322" s="2"/>
      <c r="G322" s="2"/>
    </row>
    <row r="323" spans="5:7" x14ac:dyDescent="0.2">
      <c r="E323" s="2"/>
      <c r="F323" s="2"/>
      <c r="G323" s="2"/>
    </row>
    <row r="324" spans="5:7" x14ac:dyDescent="0.2">
      <c r="E324" s="2"/>
      <c r="F324" s="2"/>
      <c r="G324" s="2"/>
    </row>
    <row r="325" spans="5:7" x14ac:dyDescent="0.2">
      <c r="E325" s="2"/>
      <c r="F325" s="2"/>
      <c r="G325" s="2"/>
    </row>
    <row r="326" spans="5:7" x14ac:dyDescent="0.2">
      <c r="E326" s="2"/>
      <c r="F326" s="2"/>
      <c r="G326" s="2"/>
    </row>
    <row r="327" spans="5:7" x14ac:dyDescent="0.2">
      <c r="E327" s="2"/>
      <c r="F327" s="2"/>
      <c r="G327" s="2"/>
    </row>
    <row r="328" spans="5:7" x14ac:dyDescent="0.2">
      <c r="E328" s="2"/>
      <c r="F328" s="2"/>
      <c r="G328" s="2"/>
    </row>
    <row r="329" spans="5:7" x14ac:dyDescent="0.2">
      <c r="E329" s="2"/>
      <c r="F329" s="2"/>
      <c r="G329" s="2"/>
    </row>
    <row r="330" spans="5:7" x14ac:dyDescent="0.2">
      <c r="E330" s="2"/>
      <c r="F330" s="2"/>
      <c r="G330" s="2"/>
    </row>
    <row r="331" spans="5:7" x14ac:dyDescent="0.2">
      <c r="E331" s="2"/>
      <c r="F331" s="2"/>
      <c r="G331" s="2"/>
    </row>
    <row r="332" spans="5:7" x14ac:dyDescent="0.2">
      <c r="E332" s="2"/>
      <c r="F332" s="2"/>
      <c r="G332" s="2"/>
    </row>
    <row r="333" spans="5:7" x14ac:dyDescent="0.2">
      <c r="E333" s="2"/>
      <c r="F333" s="2"/>
      <c r="G333" s="2"/>
    </row>
    <row r="334" spans="5:7" x14ac:dyDescent="0.2">
      <c r="E334" s="2"/>
      <c r="F334" s="2"/>
      <c r="G334" s="2"/>
    </row>
    <row r="335" spans="5:7" x14ac:dyDescent="0.2">
      <c r="E335" s="2"/>
      <c r="F335" s="2"/>
      <c r="G335" s="2"/>
    </row>
    <row r="336" spans="5:7" x14ac:dyDescent="0.2">
      <c r="E336" s="2"/>
      <c r="F336" s="2"/>
      <c r="G336" s="2"/>
    </row>
    <row r="337" spans="5:7" x14ac:dyDescent="0.2">
      <c r="E337" s="2"/>
      <c r="F337" s="2"/>
      <c r="G337" s="2"/>
    </row>
    <row r="338" spans="5:7" x14ac:dyDescent="0.2">
      <c r="E338" s="2"/>
      <c r="F338" s="2"/>
      <c r="G338" s="2"/>
    </row>
    <row r="339" spans="5:7" x14ac:dyDescent="0.2">
      <c r="E339" s="2"/>
      <c r="F339" s="2"/>
      <c r="G339" s="2"/>
    </row>
    <row r="340" spans="5:7" x14ac:dyDescent="0.2">
      <c r="E340" s="2"/>
      <c r="F340" s="2"/>
      <c r="G340" s="2"/>
    </row>
    <row r="341" spans="5:7" x14ac:dyDescent="0.2">
      <c r="E341" s="2"/>
      <c r="F341" s="2"/>
      <c r="G341" s="2"/>
    </row>
    <row r="342" spans="5:7" x14ac:dyDescent="0.2">
      <c r="E342" s="2"/>
      <c r="F342" s="2"/>
      <c r="G342" s="2"/>
    </row>
    <row r="343" spans="5:7" x14ac:dyDescent="0.2">
      <c r="E343" s="2"/>
      <c r="F343" s="2"/>
      <c r="G343" s="2"/>
    </row>
    <row r="344" spans="5:7" x14ac:dyDescent="0.2">
      <c r="E344" s="2"/>
      <c r="F344" s="2"/>
      <c r="G344" s="2"/>
    </row>
    <row r="345" spans="5:7" x14ac:dyDescent="0.2">
      <c r="E345" s="2"/>
      <c r="F345" s="2"/>
      <c r="G345" s="2"/>
    </row>
    <row r="346" spans="5:7" x14ac:dyDescent="0.2">
      <c r="E346" s="2"/>
      <c r="F346" s="2"/>
      <c r="G346" s="2"/>
    </row>
    <row r="347" spans="5:7" x14ac:dyDescent="0.2">
      <c r="E347" s="2"/>
      <c r="F347" s="2"/>
      <c r="G347" s="2"/>
    </row>
    <row r="348" spans="5:7" x14ac:dyDescent="0.2">
      <c r="E348" s="2"/>
      <c r="F348" s="2"/>
      <c r="G348" s="2"/>
    </row>
    <row r="349" spans="5:7" x14ac:dyDescent="0.2">
      <c r="E349" s="2"/>
      <c r="F349" s="2"/>
      <c r="G349" s="2"/>
    </row>
    <row r="350" spans="5:7" x14ac:dyDescent="0.2">
      <c r="E350" s="2"/>
      <c r="F350" s="2"/>
      <c r="G350" s="2"/>
    </row>
    <row r="351" spans="5:7" x14ac:dyDescent="0.2">
      <c r="E351" s="2"/>
      <c r="F351" s="2"/>
      <c r="G351" s="2"/>
    </row>
    <row r="352" spans="5:7" x14ac:dyDescent="0.2">
      <c r="E352" s="2"/>
      <c r="F352" s="2"/>
      <c r="G352" s="2"/>
    </row>
    <row r="353" spans="5:7" x14ac:dyDescent="0.2">
      <c r="E353" s="2"/>
      <c r="F353" s="2"/>
      <c r="G353" s="2"/>
    </row>
    <row r="354" spans="5:7" x14ac:dyDescent="0.2">
      <c r="E354" s="2"/>
      <c r="F354" s="2"/>
      <c r="G354" s="2"/>
    </row>
    <row r="355" spans="5:7" x14ac:dyDescent="0.2">
      <c r="E355" s="2"/>
      <c r="F355" s="2"/>
      <c r="G355" s="2"/>
    </row>
    <row r="356" spans="5:7" x14ac:dyDescent="0.2">
      <c r="E356" s="2"/>
      <c r="F356" s="2"/>
      <c r="G356" s="2"/>
    </row>
    <row r="357" spans="5:7" x14ac:dyDescent="0.2">
      <c r="E357" s="2"/>
      <c r="F357" s="2"/>
      <c r="G357" s="2"/>
    </row>
    <row r="358" spans="5:7" x14ac:dyDescent="0.2">
      <c r="E358" s="2"/>
      <c r="F358" s="2"/>
      <c r="G358" s="2"/>
    </row>
    <row r="359" spans="5:7" x14ac:dyDescent="0.2">
      <c r="E359" s="2"/>
      <c r="F359" s="2"/>
      <c r="G359" s="2"/>
    </row>
    <row r="360" spans="5:7" x14ac:dyDescent="0.2">
      <c r="E360" s="2"/>
      <c r="F360" s="2"/>
      <c r="G360" s="2"/>
    </row>
    <row r="361" spans="5:7" x14ac:dyDescent="0.2">
      <c r="E361" s="2"/>
      <c r="F361" s="2"/>
      <c r="G361" s="2"/>
    </row>
    <row r="362" spans="5:7" x14ac:dyDescent="0.2">
      <c r="E362" s="2"/>
      <c r="F362" s="2"/>
      <c r="G362" s="2"/>
    </row>
    <row r="363" spans="5:7" x14ac:dyDescent="0.2">
      <c r="E363" s="2"/>
      <c r="F363" s="2"/>
      <c r="G363" s="2"/>
    </row>
    <row r="364" spans="5:7" x14ac:dyDescent="0.2">
      <c r="E364" s="2"/>
      <c r="F364" s="2"/>
      <c r="G364" s="2"/>
    </row>
    <row r="365" spans="5:7" x14ac:dyDescent="0.2">
      <c r="E365" s="2"/>
      <c r="F365" s="2"/>
      <c r="G365" s="2"/>
    </row>
    <row r="366" spans="5:7" x14ac:dyDescent="0.2">
      <c r="E366" s="2"/>
      <c r="F366" s="2"/>
      <c r="G366" s="2"/>
    </row>
    <row r="367" spans="5:7" x14ac:dyDescent="0.2">
      <c r="E367" s="2"/>
      <c r="F367" s="2"/>
      <c r="G367" s="2"/>
    </row>
    <row r="368" spans="5:7" x14ac:dyDescent="0.2">
      <c r="E368" s="2"/>
      <c r="F368" s="2"/>
      <c r="G368" s="2"/>
    </row>
    <row r="369" spans="5:7" x14ac:dyDescent="0.2">
      <c r="E369" s="2"/>
      <c r="F369" s="2"/>
      <c r="G369" s="2"/>
    </row>
    <row r="370" spans="5:7" x14ac:dyDescent="0.2">
      <c r="E370" s="2"/>
      <c r="F370" s="2"/>
      <c r="G370" s="2"/>
    </row>
    <row r="371" spans="5:7" x14ac:dyDescent="0.2">
      <c r="E371" s="2"/>
      <c r="F371" s="2"/>
      <c r="G371" s="2"/>
    </row>
    <row r="372" spans="5:7" x14ac:dyDescent="0.2">
      <c r="E372" s="2"/>
      <c r="F372" s="2"/>
      <c r="G372" s="2"/>
    </row>
    <row r="373" spans="5:7" x14ac:dyDescent="0.2">
      <c r="E373" s="2"/>
      <c r="F373" s="2"/>
      <c r="G373" s="2"/>
    </row>
    <row r="374" spans="5:7" x14ac:dyDescent="0.2">
      <c r="E374" s="2"/>
      <c r="F374" s="2"/>
      <c r="G374" s="2"/>
    </row>
    <row r="375" spans="5:7" x14ac:dyDescent="0.2">
      <c r="E375" s="2"/>
      <c r="F375" s="2"/>
      <c r="G375" s="2"/>
    </row>
    <row r="376" spans="5:7" x14ac:dyDescent="0.2">
      <c r="E376" s="2"/>
      <c r="F376" s="2"/>
      <c r="G376" s="2"/>
    </row>
    <row r="377" spans="5:7" x14ac:dyDescent="0.2">
      <c r="E377" s="2"/>
      <c r="F377" s="2"/>
      <c r="G377" s="2"/>
    </row>
    <row r="378" spans="5:7" x14ac:dyDescent="0.2">
      <c r="E378" s="2"/>
      <c r="F378" s="2"/>
      <c r="G378" s="2"/>
    </row>
    <row r="379" spans="5:7" x14ac:dyDescent="0.2">
      <c r="E379" s="2"/>
      <c r="F379" s="2"/>
      <c r="G379" s="2"/>
    </row>
    <row r="380" spans="5:7" x14ac:dyDescent="0.2">
      <c r="E380" s="2"/>
      <c r="F380" s="2"/>
      <c r="G380" s="2"/>
    </row>
    <row r="381" spans="5:7" x14ac:dyDescent="0.2">
      <c r="E381" s="2"/>
      <c r="F381" s="2"/>
      <c r="G381" s="2"/>
    </row>
    <row r="382" spans="5:7" x14ac:dyDescent="0.2">
      <c r="E382" s="2"/>
      <c r="F382" s="2"/>
      <c r="G382" s="2"/>
    </row>
    <row r="383" spans="5:7" x14ac:dyDescent="0.2">
      <c r="E383" s="2"/>
      <c r="F383" s="2"/>
      <c r="G383" s="2"/>
    </row>
    <row r="384" spans="5:7" x14ac:dyDescent="0.2">
      <c r="E384" s="2"/>
      <c r="F384" s="2"/>
      <c r="G384" s="2"/>
    </row>
    <row r="385" spans="5:7" x14ac:dyDescent="0.2">
      <c r="E385" s="2"/>
      <c r="F385" s="2"/>
      <c r="G385" s="2"/>
    </row>
    <row r="386" spans="5:7" x14ac:dyDescent="0.2">
      <c r="E386" s="2"/>
      <c r="F386" s="2"/>
      <c r="G386" s="2"/>
    </row>
    <row r="387" spans="5:7" x14ac:dyDescent="0.2">
      <c r="E387" s="2"/>
      <c r="F387" s="2"/>
      <c r="G387" s="2"/>
    </row>
    <row r="388" spans="5:7" x14ac:dyDescent="0.2">
      <c r="E388" s="2"/>
      <c r="F388" s="2"/>
      <c r="G388" s="2"/>
    </row>
    <row r="389" spans="5:7" x14ac:dyDescent="0.2">
      <c r="E389" s="2"/>
      <c r="F389" s="2"/>
      <c r="G389" s="2"/>
    </row>
    <row r="390" spans="5:7" x14ac:dyDescent="0.2">
      <c r="E390" s="2"/>
      <c r="F390" s="2"/>
      <c r="G390" s="2"/>
    </row>
    <row r="391" spans="5:7" x14ac:dyDescent="0.2">
      <c r="E391" s="2"/>
      <c r="F391" s="2"/>
      <c r="G391" s="2"/>
    </row>
    <row r="392" spans="5:7" x14ac:dyDescent="0.2">
      <c r="E392" s="2"/>
      <c r="F392" s="2"/>
      <c r="G392" s="2"/>
    </row>
    <row r="393" spans="5:7" x14ac:dyDescent="0.2">
      <c r="E393" s="2"/>
      <c r="F393" s="2"/>
      <c r="G393" s="2"/>
    </row>
    <row r="394" spans="5:7" x14ac:dyDescent="0.2">
      <c r="E394" s="2"/>
      <c r="F394" s="2"/>
      <c r="G394" s="2"/>
    </row>
    <row r="395" spans="5:7" x14ac:dyDescent="0.2">
      <c r="E395" s="2"/>
      <c r="F395" s="2"/>
      <c r="G395" s="2"/>
    </row>
    <row r="396" spans="5:7" x14ac:dyDescent="0.2">
      <c r="E396" s="2"/>
      <c r="F396" s="2"/>
      <c r="G396" s="2"/>
    </row>
    <row r="397" spans="5:7" x14ac:dyDescent="0.2">
      <c r="E397" s="2"/>
      <c r="F397" s="2"/>
      <c r="G397" s="2"/>
    </row>
    <row r="398" spans="5:7" x14ac:dyDescent="0.2">
      <c r="E398" s="2"/>
      <c r="F398" s="2"/>
      <c r="G398" s="2"/>
    </row>
    <row r="399" spans="5:7" x14ac:dyDescent="0.2">
      <c r="E399" s="2"/>
      <c r="F399" s="2"/>
      <c r="G399" s="2"/>
    </row>
    <row r="400" spans="5:7" x14ac:dyDescent="0.2">
      <c r="E400" s="2"/>
      <c r="F400" s="2"/>
      <c r="G400" s="2"/>
    </row>
    <row r="401" spans="5:7" x14ac:dyDescent="0.2">
      <c r="E401" s="2"/>
      <c r="F401" s="2"/>
      <c r="G401" s="2"/>
    </row>
    <row r="402" spans="5:7" x14ac:dyDescent="0.2">
      <c r="E402" s="2"/>
      <c r="F402" s="2"/>
      <c r="G402" s="2"/>
    </row>
    <row r="403" spans="5:7" x14ac:dyDescent="0.2">
      <c r="E403" s="2"/>
      <c r="F403" s="2"/>
      <c r="G403" s="2"/>
    </row>
    <row r="404" spans="5:7" x14ac:dyDescent="0.2">
      <c r="E404" s="2"/>
      <c r="F404" s="2"/>
      <c r="G404" s="2"/>
    </row>
    <row r="405" spans="5:7" x14ac:dyDescent="0.2">
      <c r="E405" s="2"/>
      <c r="F405" s="2"/>
      <c r="G405" s="2"/>
    </row>
    <row r="406" spans="5:7" x14ac:dyDescent="0.2">
      <c r="E406" s="2"/>
      <c r="F406" s="2"/>
      <c r="G406" s="2"/>
    </row>
    <row r="407" spans="5:7" x14ac:dyDescent="0.2">
      <c r="E407" s="2"/>
      <c r="F407" s="2"/>
      <c r="G407" s="2"/>
    </row>
    <row r="408" spans="5:7" x14ac:dyDescent="0.2">
      <c r="E408" s="2"/>
      <c r="F408" s="2"/>
      <c r="G408" s="2"/>
    </row>
    <row r="409" spans="5:7" x14ac:dyDescent="0.2">
      <c r="E409" s="2"/>
      <c r="F409" s="2"/>
      <c r="G409" s="2"/>
    </row>
    <row r="410" spans="5:7" x14ac:dyDescent="0.2">
      <c r="E410" s="2"/>
      <c r="F410" s="2"/>
      <c r="G410" s="2"/>
    </row>
    <row r="411" spans="5:7" x14ac:dyDescent="0.2">
      <c r="E411" s="2"/>
      <c r="F411" s="2"/>
      <c r="G411" s="2"/>
    </row>
    <row r="412" spans="5:7" x14ac:dyDescent="0.2">
      <c r="E412" s="2"/>
      <c r="F412" s="2"/>
      <c r="G412" s="2"/>
    </row>
    <row r="413" spans="5:7" x14ac:dyDescent="0.2">
      <c r="E413" s="2"/>
      <c r="F413" s="2"/>
      <c r="G413" s="2"/>
    </row>
    <row r="414" spans="5:7" x14ac:dyDescent="0.2">
      <c r="E414" s="2"/>
      <c r="F414" s="2"/>
      <c r="G414" s="2"/>
    </row>
    <row r="415" spans="5:7" x14ac:dyDescent="0.2">
      <c r="E415" s="2"/>
      <c r="F415" s="2"/>
      <c r="G415" s="2"/>
    </row>
    <row r="416" spans="5:7" x14ac:dyDescent="0.2">
      <c r="E416" s="2"/>
      <c r="F416" s="2"/>
      <c r="G416" s="2"/>
    </row>
    <row r="417" spans="5:7" x14ac:dyDescent="0.2">
      <c r="E417" s="2"/>
      <c r="F417" s="2"/>
      <c r="G417" s="2"/>
    </row>
    <row r="418" spans="5:7" x14ac:dyDescent="0.2">
      <c r="E418" s="2"/>
      <c r="F418" s="2"/>
      <c r="G418" s="2"/>
    </row>
    <row r="419" spans="5:7" x14ac:dyDescent="0.2">
      <c r="E419" s="2"/>
      <c r="F419" s="2"/>
      <c r="G419" s="2"/>
    </row>
    <row r="420" spans="5:7" x14ac:dyDescent="0.2">
      <c r="E420" s="2"/>
      <c r="F420" s="2"/>
      <c r="G420" s="2"/>
    </row>
    <row r="421" spans="5:7" x14ac:dyDescent="0.2">
      <c r="E421" s="2"/>
      <c r="F421" s="2"/>
      <c r="G421" s="2"/>
    </row>
    <row r="422" spans="5:7" x14ac:dyDescent="0.2">
      <c r="E422" s="2"/>
      <c r="F422" s="2"/>
      <c r="G422" s="2"/>
    </row>
    <row r="423" spans="5:7" x14ac:dyDescent="0.2">
      <c r="E423" s="2"/>
      <c r="F423" s="2"/>
      <c r="G423" s="2"/>
    </row>
    <row r="424" spans="5:7" x14ac:dyDescent="0.2">
      <c r="E424" s="2"/>
      <c r="F424" s="2"/>
      <c r="G424" s="2"/>
    </row>
    <row r="425" spans="5:7" x14ac:dyDescent="0.2">
      <c r="E425" s="2"/>
      <c r="F425" s="2"/>
      <c r="G425" s="2"/>
    </row>
    <row r="426" spans="5:7" x14ac:dyDescent="0.2">
      <c r="E426" s="2"/>
      <c r="F426" s="2"/>
      <c r="G426" s="2"/>
    </row>
    <row r="427" spans="5:7" x14ac:dyDescent="0.2">
      <c r="E427" s="2"/>
      <c r="F427" s="2"/>
      <c r="G427" s="2"/>
    </row>
    <row r="428" spans="5:7" x14ac:dyDescent="0.2">
      <c r="E428" s="2"/>
      <c r="F428" s="2"/>
      <c r="G428" s="2"/>
    </row>
    <row r="429" spans="5:7" x14ac:dyDescent="0.2">
      <c r="E429" s="2"/>
      <c r="F429" s="2"/>
      <c r="G429" s="2"/>
    </row>
    <row r="430" spans="5:7" x14ac:dyDescent="0.2">
      <c r="E430" s="2"/>
      <c r="F430" s="2"/>
      <c r="G430" s="2"/>
    </row>
    <row r="431" spans="5:7" x14ac:dyDescent="0.2">
      <c r="E431" s="2"/>
      <c r="F431" s="2"/>
      <c r="G431" s="2"/>
    </row>
    <row r="432" spans="5:7" x14ac:dyDescent="0.2">
      <c r="E432" s="2"/>
      <c r="F432" s="2"/>
      <c r="G432" s="2"/>
    </row>
    <row r="433" spans="5:7" x14ac:dyDescent="0.2">
      <c r="E433" s="2"/>
      <c r="F433" s="2"/>
      <c r="G433" s="2"/>
    </row>
    <row r="434" spans="5:7" x14ac:dyDescent="0.2">
      <c r="E434" s="2"/>
      <c r="F434" s="2"/>
      <c r="G434" s="2"/>
    </row>
    <row r="435" spans="5:7" x14ac:dyDescent="0.2">
      <c r="E435" s="2"/>
      <c r="F435" s="2"/>
      <c r="G435" s="2"/>
    </row>
    <row r="436" spans="5:7" x14ac:dyDescent="0.2">
      <c r="E436" s="2"/>
      <c r="F436" s="2"/>
      <c r="G436" s="2"/>
    </row>
    <row r="437" spans="5:7" x14ac:dyDescent="0.2">
      <c r="E437" s="2"/>
      <c r="F437" s="2"/>
      <c r="G437" s="2"/>
    </row>
    <row r="438" spans="5:7" x14ac:dyDescent="0.2">
      <c r="E438" s="2"/>
      <c r="F438" s="2"/>
      <c r="G438" s="2"/>
    </row>
    <row r="439" spans="5:7" x14ac:dyDescent="0.2">
      <c r="E439" s="2"/>
      <c r="F439" s="2"/>
      <c r="G439" s="2"/>
    </row>
    <row r="440" spans="5:7" x14ac:dyDescent="0.2">
      <c r="E440" s="2"/>
      <c r="F440" s="2"/>
      <c r="G440" s="2"/>
    </row>
    <row r="441" spans="5:7" x14ac:dyDescent="0.2">
      <c r="E441" s="2"/>
      <c r="F441" s="2"/>
      <c r="G441" s="2"/>
    </row>
    <row r="442" spans="5:7" x14ac:dyDescent="0.2">
      <c r="E442" s="2"/>
      <c r="F442" s="2"/>
      <c r="G442" s="2"/>
    </row>
    <row r="443" spans="5:7" x14ac:dyDescent="0.2">
      <c r="E443" s="2"/>
      <c r="F443" s="2"/>
      <c r="G443" s="2"/>
    </row>
    <row r="444" spans="5:7" x14ac:dyDescent="0.2">
      <c r="E444" s="2"/>
      <c r="F444" s="2"/>
      <c r="G444" s="2"/>
    </row>
    <row r="445" spans="5:7" x14ac:dyDescent="0.2">
      <c r="E445" s="2"/>
      <c r="F445" s="2"/>
      <c r="G445" s="2"/>
    </row>
    <row r="446" spans="5:7" x14ac:dyDescent="0.2">
      <c r="E446" s="2"/>
      <c r="F446" s="2"/>
      <c r="G446" s="2"/>
    </row>
    <row r="447" spans="5:7" x14ac:dyDescent="0.2">
      <c r="E447" s="2"/>
      <c r="F447" s="2"/>
      <c r="G447" s="2"/>
    </row>
    <row r="448" spans="5:7" x14ac:dyDescent="0.2">
      <c r="E448" s="2"/>
      <c r="F448" s="2"/>
      <c r="G448" s="2"/>
    </row>
    <row r="449" spans="5:7" x14ac:dyDescent="0.2">
      <c r="E449" s="2"/>
      <c r="F449" s="2"/>
      <c r="G449" s="2"/>
    </row>
    <row r="450" spans="5:7" x14ac:dyDescent="0.2">
      <c r="E450" s="2"/>
      <c r="F450" s="2"/>
      <c r="G450" s="2"/>
    </row>
    <row r="451" spans="5:7" x14ac:dyDescent="0.2">
      <c r="E451" s="2"/>
      <c r="F451" s="2"/>
      <c r="G451" s="2"/>
    </row>
    <row r="452" spans="5:7" x14ac:dyDescent="0.2">
      <c r="E452" s="2"/>
      <c r="F452" s="2"/>
      <c r="G452" s="2"/>
    </row>
    <row r="453" spans="5:7" x14ac:dyDescent="0.2">
      <c r="E453" s="2"/>
      <c r="F453" s="2"/>
      <c r="G453" s="2"/>
    </row>
    <row r="454" spans="5:7" x14ac:dyDescent="0.2">
      <c r="E454" s="2"/>
      <c r="F454" s="2"/>
      <c r="G454" s="2"/>
    </row>
    <row r="455" spans="5:7" x14ac:dyDescent="0.2">
      <c r="E455" s="2"/>
      <c r="F455" s="2"/>
      <c r="G455" s="2"/>
    </row>
    <row r="456" spans="5:7" x14ac:dyDescent="0.2">
      <c r="E456" s="2"/>
      <c r="F456" s="2"/>
      <c r="G456" s="2"/>
    </row>
    <row r="457" spans="5:7" x14ac:dyDescent="0.2">
      <c r="E457" s="2"/>
      <c r="F457" s="2"/>
      <c r="G457" s="2"/>
    </row>
    <row r="458" spans="5:7" x14ac:dyDescent="0.2">
      <c r="E458" s="2"/>
      <c r="F458" s="2"/>
      <c r="G458" s="2"/>
    </row>
    <row r="459" spans="5:7" x14ac:dyDescent="0.2">
      <c r="E459" s="2"/>
      <c r="F459" s="2"/>
      <c r="G459" s="2"/>
    </row>
    <row r="460" spans="5:7" x14ac:dyDescent="0.2">
      <c r="E460" s="2"/>
      <c r="F460" s="2"/>
      <c r="G460" s="2"/>
    </row>
    <row r="461" spans="5:7" x14ac:dyDescent="0.2">
      <c r="E461" s="2"/>
      <c r="F461" s="2"/>
      <c r="G461" s="2"/>
    </row>
    <row r="462" spans="5:7" x14ac:dyDescent="0.2">
      <c r="E462" s="2"/>
      <c r="F462" s="2"/>
      <c r="G462" s="2"/>
    </row>
    <row r="463" spans="5:7" x14ac:dyDescent="0.2">
      <c r="E463" s="2"/>
      <c r="F463" s="2"/>
      <c r="G463" s="2"/>
    </row>
    <row r="464" spans="5:7" x14ac:dyDescent="0.2">
      <c r="E464" s="2"/>
      <c r="F464" s="2"/>
      <c r="G464" s="2"/>
    </row>
    <row r="465" spans="5:7" x14ac:dyDescent="0.2">
      <c r="E465" s="2"/>
      <c r="F465" s="2"/>
      <c r="G465" s="2"/>
    </row>
    <row r="466" spans="5:7" x14ac:dyDescent="0.2">
      <c r="E466" s="2"/>
      <c r="F466" s="2"/>
      <c r="G466" s="2"/>
    </row>
    <row r="467" spans="5:7" x14ac:dyDescent="0.2">
      <c r="E467" s="2"/>
      <c r="F467" s="2"/>
      <c r="G467" s="2"/>
    </row>
    <row r="468" spans="5:7" x14ac:dyDescent="0.2">
      <c r="E468" s="2"/>
      <c r="F468" s="2"/>
      <c r="G468" s="2"/>
    </row>
    <row r="469" spans="5:7" x14ac:dyDescent="0.2">
      <c r="E469" s="2"/>
      <c r="F469" s="2"/>
      <c r="G469" s="2"/>
    </row>
    <row r="470" spans="5:7" x14ac:dyDescent="0.2">
      <c r="E470" s="2"/>
      <c r="F470" s="2"/>
      <c r="G470" s="2"/>
    </row>
    <row r="471" spans="5:7" x14ac:dyDescent="0.2">
      <c r="E471" s="2"/>
      <c r="F471" s="2"/>
      <c r="G471" s="2"/>
    </row>
    <row r="472" spans="5:7" x14ac:dyDescent="0.2">
      <c r="E472" s="2"/>
      <c r="F472" s="2"/>
      <c r="G472" s="2"/>
    </row>
    <row r="473" spans="5:7" x14ac:dyDescent="0.2">
      <c r="E473" s="2"/>
      <c r="F473" s="2"/>
      <c r="G473" s="2"/>
    </row>
    <row r="474" spans="5:7" x14ac:dyDescent="0.2">
      <c r="E474" s="2"/>
      <c r="F474" s="2"/>
      <c r="G474" s="2"/>
    </row>
    <row r="475" spans="5:7" x14ac:dyDescent="0.2">
      <c r="E475" s="2"/>
      <c r="F475" s="2"/>
      <c r="G475" s="2"/>
    </row>
    <row r="476" spans="5:7" x14ac:dyDescent="0.2">
      <c r="E476" s="2"/>
      <c r="F476" s="2"/>
      <c r="G476" s="2"/>
    </row>
    <row r="477" spans="5:7" x14ac:dyDescent="0.2">
      <c r="E477" s="2"/>
      <c r="F477" s="2"/>
      <c r="G477" s="2"/>
    </row>
    <row r="478" spans="5:7" x14ac:dyDescent="0.2">
      <c r="E478" s="2"/>
      <c r="F478" s="2"/>
      <c r="G478" s="2"/>
    </row>
    <row r="479" spans="5:7" x14ac:dyDescent="0.2">
      <c r="E479" s="2"/>
      <c r="F479" s="2"/>
      <c r="G479" s="2"/>
    </row>
    <row r="480" spans="5:7" x14ac:dyDescent="0.2">
      <c r="E480" s="2"/>
      <c r="F480" s="2"/>
      <c r="G480" s="2"/>
    </row>
    <row r="481" spans="5:7" x14ac:dyDescent="0.2">
      <c r="E481" s="2"/>
      <c r="F481" s="2"/>
      <c r="G481" s="2"/>
    </row>
    <row r="482" spans="5:7" x14ac:dyDescent="0.2">
      <c r="E482" s="2"/>
      <c r="F482" s="2"/>
      <c r="G482" s="2"/>
    </row>
    <row r="483" spans="5:7" x14ac:dyDescent="0.2">
      <c r="E483" s="2"/>
      <c r="F483" s="2"/>
      <c r="G483" s="2"/>
    </row>
    <row r="484" spans="5:7" x14ac:dyDescent="0.2">
      <c r="E484" s="2"/>
      <c r="F484" s="2"/>
      <c r="G484" s="2"/>
    </row>
    <row r="485" spans="5:7" x14ac:dyDescent="0.2">
      <c r="E485" s="2"/>
      <c r="F485" s="2"/>
      <c r="G485" s="2"/>
    </row>
    <row r="486" spans="5:7" x14ac:dyDescent="0.2">
      <c r="E486" s="2"/>
      <c r="F486" s="2"/>
      <c r="G486" s="2"/>
    </row>
    <row r="487" spans="5:7" x14ac:dyDescent="0.2">
      <c r="E487" s="2"/>
      <c r="F487" s="2"/>
      <c r="G487" s="2"/>
    </row>
    <row r="488" spans="5:7" x14ac:dyDescent="0.2">
      <c r="E488" s="2"/>
      <c r="F488" s="2"/>
      <c r="G488" s="2"/>
    </row>
    <row r="489" spans="5:7" x14ac:dyDescent="0.2">
      <c r="E489" s="2"/>
      <c r="F489" s="2"/>
      <c r="G489" s="2"/>
    </row>
    <row r="490" spans="5:7" x14ac:dyDescent="0.2">
      <c r="E490" s="2"/>
      <c r="F490" s="2"/>
      <c r="G490" s="2"/>
    </row>
    <row r="491" spans="5:7" x14ac:dyDescent="0.2">
      <c r="E491" s="2"/>
      <c r="F491" s="2"/>
      <c r="G491" s="2"/>
    </row>
    <row r="492" spans="5:7" x14ac:dyDescent="0.2">
      <c r="E492" s="2"/>
      <c r="F492" s="2"/>
      <c r="G492" s="2"/>
    </row>
    <row r="493" spans="5:7" x14ac:dyDescent="0.2">
      <c r="E493" s="2"/>
      <c r="F493" s="2"/>
      <c r="G493" s="2"/>
    </row>
    <row r="494" spans="5:7" x14ac:dyDescent="0.2">
      <c r="E494" s="2"/>
      <c r="F494" s="2"/>
      <c r="G494" s="2"/>
    </row>
    <row r="495" spans="5:7" x14ac:dyDescent="0.2">
      <c r="E495" s="2"/>
      <c r="F495" s="2"/>
      <c r="G495" s="2"/>
    </row>
    <row r="496" spans="5:7" x14ac:dyDescent="0.2">
      <c r="E496" s="2"/>
      <c r="F496" s="2"/>
      <c r="G496" s="2"/>
    </row>
    <row r="497" spans="5:7" x14ac:dyDescent="0.2">
      <c r="E497" s="2"/>
      <c r="F497" s="2"/>
      <c r="G497" s="2"/>
    </row>
    <row r="498" spans="5:7" x14ac:dyDescent="0.2">
      <c r="E498" s="2"/>
      <c r="F498" s="2"/>
      <c r="G498" s="2"/>
    </row>
    <row r="499" spans="5:7" x14ac:dyDescent="0.2">
      <c r="E499" s="2"/>
      <c r="F499" s="2"/>
      <c r="G499" s="2"/>
    </row>
    <row r="500" spans="5:7" x14ac:dyDescent="0.2">
      <c r="E500" s="2"/>
      <c r="F500" s="2"/>
      <c r="G500" s="2"/>
    </row>
    <row r="501" spans="5:7" x14ac:dyDescent="0.2">
      <c r="E501" s="2"/>
      <c r="F501" s="2"/>
      <c r="G501" s="2"/>
    </row>
    <row r="502" spans="5:7" x14ac:dyDescent="0.2">
      <c r="E502" s="2"/>
      <c r="F502" s="2"/>
      <c r="G502" s="2"/>
    </row>
    <row r="503" spans="5:7" x14ac:dyDescent="0.2">
      <c r="E503" s="2"/>
      <c r="F503" s="2"/>
      <c r="G503" s="2"/>
    </row>
    <row r="504" spans="5:7" x14ac:dyDescent="0.2">
      <c r="E504" s="2"/>
      <c r="F504" s="2"/>
      <c r="G504" s="2"/>
    </row>
    <row r="505" spans="5:7" x14ac:dyDescent="0.2">
      <c r="E505" s="2"/>
      <c r="F505" s="2"/>
      <c r="G505" s="2"/>
    </row>
    <row r="506" spans="5:7" x14ac:dyDescent="0.2">
      <c r="E506" s="2"/>
      <c r="F506" s="2"/>
      <c r="G506" s="2"/>
    </row>
    <row r="507" spans="5:7" x14ac:dyDescent="0.2">
      <c r="E507" s="2"/>
      <c r="F507" s="2"/>
      <c r="G507" s="2"/>
    </row>
    <row r="508" spans="5:7" x14ac:dyDescent="0.2">
      <c r="E508" s="2"/>
      <c r="F508" s="2"/>
      <c r="G508" s="2"/>
    </row>
    <row r="509" spans="5:7" x14ac:dyDescent="0.2">
      <c r="E509" s="2"/>
      <c r="F509" s="2"/>
      <c r="G509" s="2"/>
    </row>
    <row r="510" spans="5:7" x14ac:dyDescent="0.2">
      <c r="E510" s="2"/>
      <c r="F510" s="2"/>
      <c r="G510" s="2"/>
    </row>
    <row r="511" spans="5:7" x14ac:dyDescent="0.2">
      <c r="E511" s="2"/>
      <c r="F511" s="2"/>
      <c r="G511" s="2"/>
    </row>
    <row r="512" spans="5:7" x14ac:dyDescent="0.2">
      <c r="E512" s="2"/>
      <c r="F512" s="2"/>
      <c r="G512" s="2"/>
    </row>
    <row r="513" spans="5:7" x14ac:dyDescent="0.2">
      <c r="E513" s="2"/>
      <c r="F513" s="2"/>
      <c r="G513" s="2"/>
    </row>
    <row r="514" spans="5:7" x14ac:dyDescent="0.2">
      <c r="E514" s="2"/>
      <c r="F514" s="2"/>
      <c r="G514" s="2"/>
    </row>
    <row r="515" spans="5:7" x14ac:dyDescent="0.2">
      <c r="E515" s="2"/>
      <c r="F515" s="2"/>
      <c r="G515" s="2"/>
    </row>
    <row r="516" spans="5:7" x14ac:dyDescent="0.2">
      <c r="E516" s="2"/>
      <c r="F516" s="2"/>
      <c r="G516" s="2"/>
    </row>
    <row r="517" spans="5:7" x14ac:dyDescent="0.2">
      <c r="E517" s="2"/>
      <c r="F517" s="2"/>
      <c r="G517" s="2"/>
    </row>
    <row r="518" spans="5:7" x14ac:dyDescent="0.2">
      <c r="E518" s="2"/>
      <c r="F518" s="2"/>
      <c r="G518" s="2"/>
    </row>
    <row r="519" spans="5:7" x14ac:dyDescent="0.2">
      <c r="E519" s="2"/>
      <c r="F519" s="2"/>
      <c r="G519" s="2"/>
    </row>
    <row r="520" spans="5:7" x14ac:dyDescent="0.2">
      <c r="E520" s="2"/>
      <c r="F520" s="2"/>
      <c r="G520" s="2"/>
    </row>
    <row r="521" spans="5:7" x14ac:dyDescent="0.2">
      <c r="E521" s="2"/>
      <c r="F521" s="2"/>
      <c r="G521" s="2"/>
    </row>
    <row r="522" spans="5:7" x14ac:dyDescent="0.2">
      <c r="E522" s="2"/>
      <c r="F522" s="2"/>
      <c r="G522" s="2"/>
    </row>
    <row r="523" spans="5:7" x14ac:dyDescent="0.2">
      <c r="E523" s="2"/>
      <c r="F523" s="2"/>
      <c r="G523" s="2"/>
    </row>
    <row r="524" spans="5:7" x14ac:dyDescent="0.2">
      <c r="E524" s="2"/>
      <c r="F524" s="2"/>
      <c r="G524" s="2"/>
    </row>
    <row r="525" spans="5:7" x14ac:dyDescent="0.2">
      <c r="E525" s="2"/>
      <c r="F525" s="2"/>
      <c r="G525" s="2"/>
    </row>
    <row r="526" spans="5:7" x14ac:dyDescent="0.2">
      <c r="E526" s="2"/>
      <c r="F526" s="2"/>
      <c r="G526" s="2"/>
    </row>
    <row r="527" spans="5:7" x14ac:dyDescent="0.2">
      <c r="E527" s="2"/>
      <c r="F527" s="2"/>
      <c r="G527" s="2"/>
    </row>
    <row r="528" spans="5:7" x14ac:dyDescent="0.2">
      <c r="E528" s="2"/>
      <c r="F528" s="2"/>
      <c r="G528" s="2"/>
    </row>
    <row r="529" spans="5:7" x14ac:dyDescent="0.2">
      <c r="E529" s="2"/>
      <c r="F529" s="2"/>
      <c r="G529" s="2"/>
    </row>
    <row r="530" spans="5:7" x14ac:dyDescent="0.2">
      <c r="E530" s="2"/>
      <c r="F530" s="2"/>
      <c r="G530" s="2"/>
    </row>
    <row r="531" spans="5:7" x14ac:dyDescent="0.2">
      <c r="E531" s="2"/>
      <c r="F531" s="2"/>
      <c r="G531" s="2"/>
    </row>
    <row r="532" spans="5:7" x14ac:dyDescent="0.2">
      <c r="E532" s="2"/>
      <c r="F532" s="2"/>
      <c r="G532" s="2"/>
    </row>
    <row r="533" spans="5:7" x14ac:dyDescent="0.2">
      <c r="E533" s="2"/>
      <c r="F533" s="2"/>
      <c r="G533" s="2"/>
    </row>
    <row r="534" spans="5:7" x14ac:dyDescent="0.2">
      <c r="E534" s="2"/>
      <c r="F534" s="2"/>
      <c r="G534" s="2"/>
    </row>
    <row r="535" spans="5:7" x14ac:dyDescent="0.2">
      <c r="E535" s="2"/>
      <c r="F535" s="2"/>
      <c r="G535" s="2"/>
    </row>
    <row r="536" spans="5:7" x14ac:dyDescent="0.2">
      <c r="E536" s="2"/>
      <c r="F536" s="2"/>
      <c r="G536" s="2"/>
    </row>
    <row r="537" spans="5:7" x14ac:dyDescent="0.2">
      <c r="E537" s="2"/>
      <c r="F537" s="2"/>
      <c r="G537" s="2"/>
    </row>
    <row r="538" spans="5:7" x14ac:dyDescent="0.2">
      <c r="E538" s="2"/>
      <c r="F538" s="2"/>
      <c r="G538" s="2"/>
    </row>
    <row r="539" spans="5:7" x14ac:dyDescent="0.2">
      <c r="E539" s="2"/>
      <c r="F539" s="2"/>
      <c r="G539" s="2"/>
    </row>
    <row r="540" spans="5:7" x14ac:dyDescent="0.2">
      <c r="E540" s="2"/>
      <c r="F540" s="2"/>
      <c r="G540" s="2"/>
    </row>
    <row r="541" spans="5:7" x14ac:dyDescent="0.2">
      <c r="E541" s="2"/>
      <c r="F541" s="2"/>
      <c r="G541" s="2"/>
    </row>
    <row r="542" spans="5:7" x14ac:dyDescent="0.2">
      <c r="E542" s="2"/>
      <c r="F542" s="2"/>
      <c r="G542" s="2"/>
    </row>
    <row r="543" spans="5:7" x14ac:dyDescent="0.2">
      <c r="E543" s="2"/>
      <c r="F543" s="2"/>
      <c r="G543" s="2"/>
    </row>
    <row r="544" spans="5:7" x14ac:dyDescent="0.2">
      <c r="E544" s="2"/>
      <c r="F544" s="2"/>
      <c r="G544" s="2"/>
    </row>
    <row r="545" spans="5:7" x14ac:dyDescent="0.2">
      <c r="E545" s="2"/>
      <c r="F545" s="2"/>
      <c r="G545" s="2"/>
    </row>
    <row r="546" spans="5:7" x14ac:dyDescent="0.2">
      <c r="E546" s="2"/>
      <c r="F546" s="2"/>
      <c r="G546" s="2"/>
    </row>
    <row r="547" spans="5:7" x14ac:dyDescent="0.2">
      <c r="E547" s="2"/>
      <c r="F547" s="2"/>
      <c r="G547" s="2"/>
    </row>
    <row r="548" spans="5:7" x14ac:dyDescent="0.2">
      <c r="E548" s="2"/>
      <c r="F548" s="2"/>
      <c r="G548" s="2"/>
    </row>
  </sheetData>
  <mergeCells count="11">
    <mergeCell ref="D11:D12"/>
    <mergeCell ref="B11:B12"/>
    <mergeCell ref="C11:C12"/>
    <mergeCell ref="E11:E12"/>
    <mergeCell ref="F11:G11"/>
    <mergeCell ref="D1:G1"/>
    <mergeCell ref="D4:G4"/>
    <mergeCell ref="B6:G6"/>
    <mergeCell ref="D3:G3"/>
    <mergeCell ref="B7:G7"/>
    <mergeCell ref="D2:G2"/>
  </mergeCells>
  <phoneticPr fontId="0" type="noConversion"/>
  <pageMargins left="0.59055118110236227" right="0.19685039370078741" top="0.39370078740157483" bottom="0.23622047244094491" header="0.23622047244094491" footer="0.19685039370078741"/>
  <pageSetup paperSize="9" scale="80" fitToHeight="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36"/>
  <sheetViews>
    <sheetView workbookViewId="0"/>
  </sheetViews>
  <sheetFormatPr defaultRowHeight="12.75" x14ac:dyDescent="0.2"/>
  <cols>
    <col min="1" max="1" width="6.85546875" style="1" customWidth="1"/>
    <col min="2" max="2" width="9.28515625" style="1" customWidth="1"/>
    <col min="3" max="3" width="30.7109375" style="1" customWidth="1"/>
    <col min="4" max="4" width="24.85546875" style="1" customWidth="1"/>
    <col min="5" max="5" width="14.7109375" style="1" customWidth="1"/>
    <col min="6" max="6" width="14.42578125" style="1" customWidth="1"/>
    <col min="7" max="7" width="14.85546875" style="1" customWidth="1"/>
    <col min="8" max="16384" width="9.140625" style="1"/>
  </cols>
  <sheetData>
    <row r="1" spans="2:7" x14ac:dyDescent="0.2">
      <c r="E1" s="596" t="s">
        <v>1</v>
      </c>
      <c r="F1" s="596"/>
      <c r="G1" s="596"/>
    </row>
    <row r="2" spans="2:7" x14ac:dyDescent="0.2">
      <c r="D2" s="568" t="str">
        <f>додаток_1!D2</f>
        <v xml:space="preserve"> до проєкту рішення Здолбунівської міської ради</v>
      </c>
      <c r="E2" s="568"/>
      <c r="F2" s="568"/>
      <c r="G2" s="568"/>
    </row>
    <row r="3" spans="2:7" ht="15.75" customHeight="1" x14ac:dyDescent="0.2">
      <c r="D3" s="595" t="str">
        <f>додаток_1!D3</f>
        <v>"Про бюджет Здолбунівської міської територіальної громади на 2026 рік"</v>
      </c>
      <c r="E3" s="595"/>
      <c r="F3" s="595"/>
      <c r="G3" s="595"/>
    </row>
    <row r="4" spans="2:7" x14ac:dyDescent="0.2">
      <c r="D4" s="568" t="str">
        <f>додаток_1!D4</f>
        <v xml:space="preserve">від 17 грудня 2025 року № </v>
      </c>
      <c r="E4" s="568"/>
      <c r="F4" s="568"/>
      <c r="G4" s="568"/>
    </row>
    <row r="5" spans="2:7" x14ac:dyDescent="0.2">
      <c r="F5" s="36"/>
      <c r="G5" s="36"/>
    </row>
    <row r="8" spans="2:7" ht="15.75" x14ac:dyDescent="0.25">
      <c r="B8" s="569" t="s">
        <v>346</v>
      </c>
      <c r="C8" s="569"/>
      <c r="D8" s="569"/>
      <c r="E8" s="569"/>
      <c r="F8" s="569"/>
      <c r="G8" s="569"/>
    </row>
    <row r="9" spans="2:7" ht="15.75" x14ac:dyDescent="0.25">
      <c r="B9" s="569" t="s">
        <v>436</v>
      </c>
      <c r="C9" s="569"/>
      <c r="D9" s="569"/>
      <c r="E9" s="569"/>
      <c r="F9" s="569"/>
      <c r="G9" s="569"/>
    </row>
    <row r="10" spans="2:7" ht="15.75" x14ac:dyDescent="0.25">
      <c r="B10" s="145"/>
      <c r="C10" s="145"/>
      <c r="D10" s="145"/>
      <c r="E10" s="145"/>
      <c r="F10" s="145"/>
      <c r="G10" s="145"/>
    </row>
    <row r="11" spans="2:7" s="38" customFormat="1" x14ac:dyDescent="0.2">
      <c r="B11" s="597">
        <v>1755900000</v>
      </c>
      <c r="C11" s="597"/>
      <c r="D11" s="148"/>
      <c r="E11" s="148"/>
      <c r="F11" s="148"/>
      <c r="G11" s="148"/>
    </row>
    <row r="12" spans="2:7" s="38" customFormat="1" ht="11.25" x14ac:dyDescent="0.2">
      <c r="B12" s="38" t="s">
        <v>125</v>
      </c>
    </row>
    <row r="13" spans="2:7" ht="13.5" thickBot="1" x14ac:dyDescent="0.25">
      <c r="G13" s="1" t="s">
        <v>12</v>
      </c>
    </row>
    <row r="14" spans="2:7" s="158" customFormat="1" ht="15" x14ac:dyDescent="0.25">
      <c r="B14" s="584" t="s">
        <v>39</v>
      </c>
      <c r="C14" s="586" t="s">
        <v>110</v>
      </c>
      <c r="D14" s="586" t="s">
        <v>106</v>
      </c>
      <c r="E14" s="588" t="s">
        <v>15</v>
      </c>
      <c r="F14" s="590" t="s">
        <v>5</v>
      </c>
      <c r="G14" s="591"/>
    </row>
    <row r="15" spans="2:7" s="158" customFormat="1" ht="43.5" thickBot="1" x14ac:dyDescent="0.3">
      <c r="B15" s="585"/>
      <c r="C15" s="587"/>
      <c r="D15" s="587"/>
      <c r="E15" s="589"/>
      <c r="F15" s="159" t="s">
        <v>107</v>
      </c>
      <c r="G15" s="160" t="s">
        <v>108</v>
      </c>
    </row>
    <row r="16" spans="2:7" s="158" customFormat="1" ht="15.75" thickBot="1" x14ac:dyDescent="0.3">
      <c r="B16" s="161">
        <v>1</v>
      </c>
      <c r="C16" s="161">
        <v>2</v>
      </c>
      <c r="D16" s="161">
        <v>3</v>
      </c>
      <c r="E16" s="161">
        <v>4</v>
      </c>
      <c r="F16" s="162">
        <v>5</v>
      </c>
      <c r="G16" s="163">
        <v>6</v>
      </c>
    </row>
    <row r="17" spans="2:10" s="158" customFormat="1" ht="15.75" thickBot="1" x14ac:dyDescent="0.3">
      <c r="B17" s="592" t="s">
        <v>114</v>
      </c>
      <c r="C17" s="593"/>
      <c r="D17" s="593"/>
      <c r="E17" s="593"/>
      <c r="F17" s="593"/>
      <c r="G17" s="594"/>
    </row>
    <row r="18" spans="2:10" s="158" customFormat="1" ht="15" x14ac:dyDescent="0.25">
      <c r="B18" s="164">
        <v>200000</v>
      </c>
      <c r="C18" s="150" t="s">
        <v>111</v>
      </c>
      <c r="D18" s="150">
        <f>D19</f>
        <v>0</v>
      </c>
      <c r="E18" s="150">
        <f>E19</f>
        <v>-34200000</v>
      </c>
      <c r="F18" s="379">
        <f>F19</f>
        <v>34200000</v>
      </c>
      <c r="G18" s="150">
        <f>G19</f>
        <v>34200000</v>
      </c>
    </row>
    <row r="19" spans="2:10" s="158" customFormat="1" ht="30" x14ac:dyDescent="0.25">
      <c r="B19" s="165">
        <v>208000</v>
      </c>
      <c r="C19" s="166" t="s">
        <v>298</v>
      </c>
      <c r="D19" s="151">
        <f>D20-D21</f>
        <v>0</v>
      </c>
      <c r="E19" s="151">
        <f>E20-E21+E22</f>
        <v>-34200000</v>
      </c>
      <c r="F19" s="380">
        <f>F20-F21+F22</f>
        <v>34200000</v>
      </c>
      <c r="G19" s="151">
        <f>G20-G21+G22</f>
        <v>34200000</v>
      </c>
    </row>
    <row r="20" spans="2:10" s="158" customFormat="1" ht="15" x14ac:dyDescent="0.25">
      <c r="B20" s="167">
        <v>208100</v>
      </c>
      <c r="C20" s="166" t="s">
        <v>242</v>
      </c>
      <c r="D20" s="152">
        <f>E20+F20</f>
        <v>0</v>
      </c>
      <c r="E20" s="153">
        <v>0</v>
      </c>
      <c r="F20" s="381"/>
      <c r="G20" s="153">
        <f>F20</f>
        <v>0</v>
      </c>
    </row>
    <row r="21" spans="2:10" s="158" customFormat="1" ht="15" x14ac:dyDescent="0.25">
      <c r="B21" s="168">
        <v>208200</v>
      </c>
      <c r="C21" s="152" t="s">
        <v>40</v>
      </c>
      <c r="D21" s="152">
        <f>E21+F21</f>
        <v>0</v>
      </c>
      <c r="E21" s="153">
        <v>0</v>
      </c>
      <c r="F21" s="381"/>
      <c r="G21" s="153">
        <f>F21</f>
        <v>0</v>
      </c>
    </row>
    <row r="22" spans="2:10" s="158" customFormat="1" ht="60.75" customHeight="1" x14ac:dyDescent="0.25">
      <c r="B22" s="257">
        <v>208400</v>
      </c>
      <c r="C22" s="166" t="s">
        <v>59</v>
      </c>
      <c r="D22" s="153">
        <f>E22+F22</f>
        <v>0</v>
      </c>
      <c r="E22" s="153">
        <f>-31200000-3000000</f>
        <v>-34200000</v>
      </c>
      <c r="F22" s="381">
        <v>34200000</v>
      </c>
      <c r="G22" s="153">
        <f>F22</f>
        <v>34200000</v>
      </c>
      <c r="J22" s="287"/>
    </row>
    <row r="23" spans="2:10" s="158" customFormat="1" ht="17.25" customHeight="1" thickBot="1" x14ac:dyDescent="0.3">
      <c r="B23" s="169"/>
      <c r="C23" s="170" t="s">
        <v>112</v>
      </c>
      <c r="D23" s="155">
        <f>D18</f>
        <v>0</v>
      </c>
      <c r="E23" s="155">
        <f>E18</f>
        <v>-34200000</v>
      </c>
      <c r="F23" s="382">
        <f>F18</f>
        <v>34200000</v>
      </c>
      <c r="G23" s="155">
        <f>G18</f>
        <v>34200000</v>
      </c>
    </row>
    <row r="24" spans="2:10" s="158" customFormat="1" ht="17.25" customHeight="1" thickBot="1" x14ac:dyDescent="0.3">
      <c r="B24" s="581" t="s">
        <v>115</v>
      </c>
      <c r="C24" s="582"/>
      <c r="D24" s="582"/>
      <c r="E24" s="582"/>
      <c r="F24" s="582"/>
      <c r="G24" s="583"/>
    </row>
    <row r="25" spans="2:10" s="82" customFormat="1" ht="28.5" x14ac:dyDescent="0.2">
      <c r="B25" s="164">
        <v>600000</v>
      </c>
      <c r="C25" s="171" t="s">
        <v>41</v>
      </c>
      <c r="D25" s="150">
        <f>D26</f>
        <v>0</v>
      </c>
      <c r="E25" s="150">
        <f>E26</f>
        <v>-34200000</v>
      </c>
      <c r="F25" s="379">
        <f>F26</f>
        <v>34200000</v>
      </c>
      <c r="G25" s="150">
        <f>G26</f>
        <v>34200000</v>
      </c>
    </row>
    <row r="26" spans="2:10" s="82" customFormat="1" ht="12.75" customHeight="1" x14ac:dyDescent="0.2">
      <c r="B26" s="165">
        <v>602000</v>
      </c>
      <c r="C26" s="172" t="s">
        <v>243</v>
      </c>
      <c r="D26" s="151">
        <f>D27-D28</f>
        <v>0</v>
      </c>
      <c r="E26" s="151">
        <f>E27-E28+E29</f>
        <v>-34200000</v>
      </c>
      <c r="F26" s="380">
        <f>F27-F28+F29</f>
        <v>34200000</v>
      </c>
      <c r="G26" s="151">
        <f>G27-G28+G29</f>
        <v>34200000</v>
      </c>
    </row>
    <row r="27" spans="2:10" s="82" customFormat="1" ht="15" x14ac:dyDescent="0.25">
      <c r="B27" s="167">
        <v>602100</v>
      </c>
      <c r="C27" s="166" t="s">
        <v>242</v>
      </c>
      <c r="D27" s="152">
        <f>E27+F27</f>
        <v>0</v>
      </c>
      <c r="E27" s="153">
        <v>0</v>
      </c>
      <c r="F27" s="381">
        <f>F20</f>
        <v>0</v>
      </c>
      <c r="G27" s="153">
        <f>F27</f>
        <v>0</v>
      </c>
    </row>
    <row r="28" spans="2:10" s="82" customFormat="1" ht="15" x14ac:dyDescent="0.25">
      <c r="B28" s="168">
        <v>602200</v>
      </c>
      <c r="C28" s="152" t="s">
        <v>40</v>
      </c>
      <c r="D28" s="152">
        <f>E28+F28</f>
        <v>0</v>
      </c>
      <c r="E28" s="153">
        <v>0</v>
      </c>
      <c r="F28" s="381">
        <f>F21</f>
        <v>0</v>
      </c>
      <c r="G28" s="153">
        <f>F28</f>
        <v>0</v>
      </c>
    </row>
    <row r="29" spans="2:10" s="158" customFormat="1" ht="60.75" customHeight="1" x14ac:dyDescent="0.25">
      <c r="B29" s="168">
        <v>602400</v>
      </c>
      <c r="C29" s="166" t="s">
        <v>59</v>
      </c>
      <c r="D29" s="152">
        <f>E29+F29</f>
        <v>0</v>
      </c>
      <c r="E29" s="153">
        <f>E22</f>
        <v>-34200000</v>
      </c>
      <c r="F29" s="381">
        <f>F22</f>
        <v>34200000</v>
      </c>
      <c r="G29" s="153">
        <f>G22</f>
        <v>34200000</v>
      </c>
    </row>
    <row r="30" spans="2:10" s="158" customFormat="1" ht="15.75" thickBot="1" x14ac:dyDescent="0.3">
      <c r="B30" s="173"/>
      <c r="C30" s="170" t="s">
        <v>112</v>
      </c>
      <c r="D30" s="157">
        <f>D25</f>
        <v>0</v>
      </c>
      <c r="E30" s="157">
        <f>E25</f>
        <v>-34200000</v>
      </c>
      <c r="F30" s="383">
        <f>F25</f>
        <v>34200000</v>
      </c>
      <c r="G30" s="157">
        <f>G25</f>
        <v>34200000</v>
      </c>
    </row>
    <row r="35" spans="2:5" s="26" customFormat="1" ht="18.75" x14ac:dyDescent="0.3">
      <c r="C35" s="26" t="s">
        <v>272</v>
      </c>
      <c r="E35" s="26" t="s">
        <v>461</v>
      </c>
    </row>
    <row r="36" spans="2:5" ht="15.75" x14ac:dyDescent="0.25">
      <c r="B36" s="141"/>
      <c r="E36" s="141"/>
    </row>
  </sheetData>
  <mergeCells count="14">
    <mergeCell ref="D4:G4"/>
    <mergeCell ref="D3:G3"/>
    <mergeCell ref="E1:G1"/>
    <mergeCell ref="B8:G8"/>
    <mergeCell ref="B11:C11"/>
    <mergeCell ref="B9:G9"/>
    <mergeCell ref="D2:G2"/>
    <mergeCell ref="B24:G24"/>
    <mergeCell ref="B14:B15"/>
    <mergeCell ref="C14:C15"/>
    <mergeCell ref="E14:E15"/>
    <mergeCell ref="F14:G14"/>
    <mergeCell ref="D14:D15"/>
    <mergeCell ref="B17:G17"/>
  </mergeCells>
  <pageMargins left="0.70866141732283472" right="0.19685039370078741" top="0.74803149606299213" bottom="0.74803149606299213" header="0.31496062992125984" footer="0.31496062992125984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02"/>
  <sheetViews>
    <sheetView view="pageBreakPreview" zoomScale="80" zoomScaleNormal="80" zoomScaleSheetLayoutView="80" workbookViewId="0"/>
  </sheetViews>
  <sheetFormatPr defaultRowHeight="15" x14ac:dyDescent="0.25"/>
  <cols>
    <col min="1" max="1" width="11.140625" style="158" customWidth="1"/>
    <col min="2" max="2" width="12.140625" style="158" customWidth="1"/>
    <col min="3" max="3" width="11.7109375" style="158" customWidth="1"/>
    <col min="4" max="4" width="45.85546875" style="158" customWidth="1"/>
    <col min="5" max="5" width="16.28515625" style="158" customWidth="1"/>
    <col min="6" max="6" width="17.140625" style="158" customWidth="1"/>
    <col min="7" max="7" width="15.5703125" style="158" customWidth="1"/>
    <col min="8" max="8" width="14.42578125" style="158" customWidth="1"/>
    <col min="9" max="9" width="13.28515625" style="158" customWidth="1"/>
    <col min="10" max="10" width="15" style="158" customWidth="1"/>
    <col min="11" max="11" width="16.7109375" style="158" customWidth="1"/>
    <col min="12" max="12" width="15.28515625" style="158" customWidth="1"/>
    <col min="13" max="13" width="11.85546875" style="158" customWidth="1"/>
    <col min="14" max="14" width="11.140625" style="158" customWidth="1"/>
    <col min="15" max="15" width="15.5703125" style="158" customWidth="1"/>
    <col min="16" max="16" width="16" style="158" customWidth="1"/>
    <col min="17" max="17" width="10.85546875" style="158" bestFit="1" customWidth="1"/>
    <col min="18" max="18" width="11.42578125" style="158" bestFit="1" customWidth="1"/>
    <col min="19" max="16384" width="9.140625" style="158"/>
  </cols>
  <sheetData>
    <row r="1" spans="1:16" x14ac:dyDescent="0.25">
      <c r="K1" s="598" t="s">
        <v>318</v>
      </c>
      <c r="L1" s="598"/>
      <c r="M1" s="598"/>
      <c r="N1" s="598"/>
      <c r="O1" s="598"/>
      <c r="P1" s="598"/>
    </row>
    <row r="2" spans="1:16" x14ac:dyDescent="0.25">
      <c r="C2" s="258"/>
      <c r="K2" s="598" t="str">
        <f>додаток_1!D2</f>
        <v xml:space="preserve"> до проєкту рішення Здолбунівської міської ради</v>
      </c>
      <c r="L2" s="598"/>
      <c r="M2" s="598"/>
      <c r="N2" s="598"/>
      <c r="O2" s="598"/>
      <c r="P2" s="598"/>
    </row>
    <row r="3" spans="1:16" ht="22.5" customHeight="1" x14ac:dyDescent="0.25">
      <c r="K3" s="599" t="str">
        <f>додаток_1!D3</f>
        <v>"Про бюджет Здолбунівської міської територіальної громади на 2026 рік"</v>
      </c>
      <c r="L3" s="599"/>
      <c r="M3" s="599"/>
      <c r="N3" s="599"/>
      <c r="O3" s="599"/>
      <c r="P3" s="599"/>
    </row>
    <row r="4" spans="1:16" ht="15" customHeight="1" x14ac:dyDescent="0.25">
      <c r="K4" s="598" t="str">
        <f>додаток_1!D4</f>
        <v xml:space="preserve">від 17 грудня 2025 року № </v>
      </c>
      <c r="L4" s="598"/>
      <c r="M4" s="598"/>
      <c r="N4" s="598"/>
      <c r="O4" s="598"/>
      <c r="P4" s="598"/>
    </row>
    <row r="5" spans="1:16" x14ac:dyDescent="0.25">
      <c r="B5" s="625" t="s">
        <v>347</v>
      </c>
      <c r="C5" s="625"/>
      <c r="D5" s="625"/>
      <c r="E5" s="625"/>
      <c r="F5" s="625"/>
      <c r="G5" s="625"/>
      <c r="H5" s="625"/>
      <c r="I5" s="625"/>
      <c r="J5" s="625"/>
      <c r="K5" s="625"/>
      <c r="L5" s="625"/>
      <c r="M5" s="625"/>
      <c r="N5" s="625"/>
      <c r="O5" s="625"/>
      <c r="P5" s="625"/>
    </row>
    <row r="6" spans="1:16" ht="17.25" customHeight="1" x14ac:dyDescent="0.25">
      <c r="B6" s="625" t="s">
        <v>436</v>
      </c>
      <c r="C6" s="625"/>
      <c r="D6" s="625"/>
      <c r="E6" s="625"/>
      <c r="F6" s="625"/>
      <c r="G6" s="625"/>
      <c r="H6" s="625"/>
      <c r="I6" s="625"/>
      <c r="J6" s="625"/>
      <c r="K6" s="625"/>
      <c r="L6" s="625"/>
      <c r="M6" s="625"/>
      <c r="N6" s="625"/>
      <c r="O6" s="625"/>
      <c r="P6" s="625"/>
    </row>
    <row r="7" spans="1:16" x14ac:dyDescent="0.25">
      <c r="A7" s="631">
        <v>1755900000</v>
      </c>
      <c r="B7" s="631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259"/>
      <c r="P7" s="84"/>
    </row>
    <row r="8" spans="1:16" x14ac:dyDescent="0.25">
      <c r="A8" s="158" t="s">
        <v>130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</row>
    <row r="9" spans="1:16" ht="13.5" customHeight="1" thickBot="1" x14ac:dyDescent="0.3">
      <c r="P9" s="158" t="s">
        <v>19</v>
      </c>
    </row>
    <row r="10" spans="1:16" ht="24" customHeight="1" x14ac:dyDescent="0.25">
      <c r="A10" s="600" t="s">
        <v>126</v>
      </c>
      <c r="B10" s="608" t="s">
        <v>127</v>
      </c>
      <c r="C10" s="611" t="s">
        <v>116</v>
      </c>
      <c r="D10" s="620" t="s">
        <v>128</v>
      </c>
      <c r="E10" s="615" t="s">
        <v>15</v>
      </c>
      <c r="F10" s="616"/>
      <c r="G10" s="616"/>
      <c r="H10" s="616"/>
      <c r="I10" s="617"/>
      <c r="J10" s="615" t="s">
        <v>5</v>
      </c>
      <c r="K10" s="616"/>
      <c r="L10" s="616"/>
      <c r="M10" s="616"/>
      <c r="N10" s="616"/>
      <c r="O10" s="616"/>
      <c r="P10" s="626" t="s">
        <v>0</v>
      </c>
    </row>
    <row r="11" spans="1:16" ht="29.25" customHeight="1" x14ac:dyDescent="0.25">
      <c r="A11" s="601"/>
      <c r="B11" s="609"/>
      <c r="C11" s="612"/>
      <c r="D11" s="621"/>
      <c r="E11" s="605" t="s">
        <v>107</v>
      </c>
      <c r="F11" s="623" t="s">
        <v>43</v>
      </c>
      <c r="G11" s="603" t="s">
        <v>16</v>
      </c>
      <c r="H11" s="604"/>
      <c r="I11" s="634" t="s">
        <v>44</v>
      </c>
      <c r="J11" s="605" t="s">
        <v>107</v>
      </c>
      <c r="K11" s="618" t="s">
        <v>117</v>
      </c>
      <c r="L11" s="623" t="s">
        <v>43</v>
      </c>
      <c r="M11" s="603" t="s">
        <v>16</v>
      </c>
      <c r="N11" s="604"/>
      <c r="O11" s="629" t="s">
        <v>44</v>
      </c>
      <c r="P11" s="627"/>
    </row>
    <row r="12" spans="1:16" ht="36" customHeight="1" x14ac:dyDescent="0.25">
      <c r="A12" s="601"/>
      <c r="B12" s="609"/>
      <c r="C12" s="612"/>
      <c r="D12" s="621"/>
      <c r="E12" s="606"/>
      <c r="F12" s="623"/>
      <c r="G12" s="618" t="s">
        <v>17</v>
      </c>
      <c r="H12" s="618" t="s">
        <v>18</v>
      </c>
      <c r="I12" s="635"/>
      <c r="J12" s="606"/>
      <c r="K12" s="633"/>
      <c r="L12" s="623"/>
      <c r="M12" s="618" t="s">
        <v>17</v>
      </c>
      <c r="N12" s="632" t="s">
        <v>18</v>
      </c>
      <c r="O12" s="629"/>
      <c r="P12" s="627"/>
    </row>
    <row r="13" spans="1:16" ht="54.75" customHeight="1" thickBot="1" x14ac:dyDescent="0.3">
      <c r="A13" s="602"/>
      <c r="B13" s="610"/>
      <c r="C13" s="613"/>
      <c r="D13" s="622"/>
      <c r="E13" s="614"/>
      <c r="F13" s="624"/>
      <c r="G13" s="619"/>
      <c r="H13" s="619"/>
      <c r="I13" s="636"/>
      <c r="J13" s="607"/>
      <c r="K13" s="619"/>
      <c r="L13" s="624"/>
      <c r="M13" s="619"/>
      <c r="N13" s="610"/>
      <c r="O13" s="630"/>
      <c r="P13" s="628"/>
    </row>
    <row r="14" spans="1:16" ht="15.75" thickBot="1" x14ac:dyDescent="0.3">
      <c r="A14" s="161">
        <v>1</v>
      </c>
      <c r="B14" s="260">
        <v>2</v>
      </c>
      <c r="C14" s="260">
        <v>3</v>
      </c>
      <c r="D14" s="261">
        <v>4</v>
      </c>
      <c r="E14" s="371">
        <v>5</v>
      </c>
      <c r="F14" s="372">
        <v>6</v>
      </c>
      <c r="G14" s="373">
        <v>7</v>
      </c>
      <c r="H14" s="373">
        <v>8</v>
      </c>
      <c r="I14" s="374">
        <v>9</v>
      </c>
      <c r="J14" s="371">
        <v>10</v>
      </c>
      <c r="K14" s="372">
        <v>11</v>
      </c>
      <c r="L14" s="373">
        <v>12</v>
      </c>
      <c r="M14" s="373">
        <v>13</v>
      </c>
      <c r="N14" s="373">
        <v>14</v>
      </c>
      <c r="O14" s="375">
        <v>15</v>
      </c>
      <c r="P14" s="161">
        <v>16</v>
      </c>
    </row>
    <row r="15" spans="1:16" s="141" customFormat="1" ht="20.25" customHeight="1" thickBot="1" x14ac:dyDescent="0.3">
      <c r="A15" s="359" t="s">
        <v>151</v>
      </c>
      <c r="B15" s="542"/>
      <c r="C15" s="546"/>
      <c r="D15" s="544" t="s">
        <v>45</v>
      </c>
      <c r="E15" s="355">
        <f>E16</f>
        <v>114913698</v>
      </c>
      <c r="F15" s="356">
        <f t="shared" ref="F15:P15" si="0">F16</f>
        <v>114913698</v>
      </c>
      <c r="G15" s="356">
        <f t="shared" si="0"/>
        <v>33318600</v>
      </c>
      <c r="H15" s="356">
        <f t="shared" si="0"/>
        <v>2958400</v>
      </c>
      <c r="I15" s="376">
        <f t="shared" si="0"/>
        <v>0</v>
      </c>
      <c r="J15" s="355">
        <f t="shared" si="0"/>
        <v>14961424</v>
      </c>
      <c r="K15" s="356">
        <f t="shared" si="0"/>
        <v>13961424</v>
      </c>
      <c r="L15" s="356">
        <f t="shared" si="0"/>
        <v>99000</v>
      </c>
      <c r="M15" s="356">
        <f t="shared" si="0"/>
        <v>0</v>
      </c>
      <c r="N15" s="356">
        <f t="shared" si="0"/>
        <v>0</v>
      </c>
      <c r="O15" s="357">
        <f t="shared" si="0"/>
        <v>14862424</v>
      </c>
      <c r="P15" s="370">
        <f t="shared" si="0"/>
        <v>129875122</v>
      </c>
    </row>
    <row r="16" spans="1:16" s="141" customFormat="1" ht="20.25" customHeight="1" thickBot="1" x14ac:dyDescent="0.3">
      <c r="A16" s="360" t="s">
        <v>152</v>
      </c>
      <c r="B16" s="543"/>
      <c r="C16" s="547"/>
      <c r="D16" s="545" t="s">
        <v>45</v>
      </c>
      <c r="E16" s="358">
        <f>E17+E18+E20+E24+E23+E25+E27+E32+E34+E35+E36+E37+E38+E39+E43+E45+E46+E21+E47+E22+E40+E42+E41+E19+E28</f>
        <v>114913698</v>
      </c>
      <c r="F16" s="299">
        <f>F17+F18+F20+F24+F23+F25+F27+F32+F34+F35+F36+F37+F38+F39+F43+F45+F46+F21+F47+F22+F40+F42+F41+F19+F28</f>
        <v>114913698</v>
      </c>
      <c r="G16" s="299">
        <f>G17+G18+G20+G24+G23+G25+G27+G32+G34+G35+G36+G37+G38+G39+G43+G45+G46+G21+G47+G22+G40+G42+G41+G19+G28</f>
        <v>33318600</v>
      </c>
      <c r="H16" s="299">
        <f>H17+H18+H20+H24+H23+H25+H27+H32+H34+H35+H36+H37+H38+H39+H43+H45+H46+H21+H47+H22+H40+H42+H41+H19+H28</f>
        <v>2958400</v>
      </c>
      <c r="I16" s="377">
        <f>I17+I18+I20+I24+I23+I25+I27+I32+I34+I35+I36+I37+I38+I39+I43+I45+I46+I21+I47+I22+I40+I42+I41+I19+I28</f>
        <v>0</v>
      </c>
      <c r="J16" s="358">
        <f>J17+J18+J19+J20+J21+J22+J23+J24+J25+J27+J28+J32+J33+J34+J35+J36+J37+J38+J39+J40+J41+J42+J43+J26</f>
        <v>14961424</v>
      </c>
      <c r="K16" s="299">
        <f>K17+K18+K19+K20+K21+K22+K23+K24+K25+K27+K28+K32+K33+K34+K35+K36+K37+K38+K39+K40+K41+K42+K43+K26</f>
        <v>13961424</v>
      </c>
      <c r="L16" s="299">
        <f t="shared" ref="L16:O16" si="1">L17+L18+L19+L20+L21+L22+L23+L24+L25+L27+L28+L32+L33+L34+L35+L36+L37+L38+L39+L40+L41+L42+L43+L26</f>
        <v>99000</v>
      </c>
      <c r="M16" s="299">
        <f t="shared" si="1"/>
        <v>0</v>
      </c>
      <c r="N16" s="299">
        <f t="shared" si="1"/>
        <v>0</v>
      </c>
      <c r="O16" s="300">
        <f t="shared" si="1"/>
        <v>14862424</v>
      </c>
      <c r="P16" s="541">
        <f>P17+P18+P20+P24+P23+P25+P27+P29+P30+P32+P34+P35+P36+P37+P38+P39+P43+P45+P46+P21+P22+P47+P31+P44+P40+P42+P41+P19+P33+P26</f>
        <v>129875122</v>
      </c>
    </row>
    <row r="17" spans="1:17" ht="74.25" customHeight="1" x14ac:dyDescent="0.25">
      <c r="A17" s="363" t="s">
        <v>89</v>
      </c>
      <c r="B17" s="539" t="s">
        <v>72</v>
      </c>
      <c r="C17" s="539" t="s">
        <v>46</v>
      </c>
      <c r="D17" s="540" t="s">
        <v>382</v>
      </c>
      <c r="E17" s="350">
        <f>F17</f>
        <v>29096100</v>
      </c>
      <c r="F17" s="320">
        <v>29096100</v>
      </c>
      <c r="G17" s="320">
        <v>21298000</v>
      </c>
      <c r="H17" s="320">
        <v>1863300</v>
      </c>
      <c r="I17" s="154"/>
      <c r="J17" s="273"/>
      <c r="K17" s="320"/>
      <c r="L17" s="320"/>
      <c r="M17" s="320"/>
      <c r="N17" s="320"/>
      <c r="O17" s="321"/>
      <c r="P17" s="151">
        <f>E17+J17</f>
        <v>29096100</v>
      </c>
      <c r="Q17" s="258"/>
    </row>
    <row r="18" spans="1:17" x14ac:dyDescent="0.25">
      <c r="A18" s="343" t="s">
        <v>90</v>
      </c>
      <c r="B18" s="485" t="s">
        <v>68</v>
      </c>
      <c r="C18" s="485" t="s">
        <v>55</v>
      </c>
      <c r="D18" s="494" t="s">
        <v>84</v>
      </c>
      <c r="E18" s="262">
        <f t="shared" ref="E18:E25" si="2">F18</f>
        <v>30000</v>
      </c>
      <c r="F18" s="263">
        <v>30000</v>
      </c>
      <c r="G18" s="263"/>
      <c r="H18" s="263"/>
      <c r="I18" s="156"/>
      <c r="J18" s="265"/>
      <c r="K18" s="263"/>
      <c r="L18" s="263"/>
      <c r="M18" s="263"/>
      <c r="N18" s="263"/>
      <c r="O18" s="264"/>
      <c r="P18" s="276">
        <f>E18</f>
        <v>30000</v>
      </c>
    </row>
    <row r="19" spans="1:17" hidden="1" x14ac:dyDescent="0.25">
      <c r="A19" s="343"/>
      <c r="B19" s="486"/>
      <c r="C19" s="485"/>
      <c r="D19" s="494"/>
      <c r="E19" s="262"/>
      <c r="F19" s="263"/>
      <c r="G19" s="263"/>
      <c r="H19" s="263"/>
      <c r="I19" s="156"/>
      <c r="J19" s="265"/>
      <c r="K19" s="263"/>
      <c r="L19" s="263"/>
      <c r="M19" s="263"/>
      <c r="N19" s="263"/>
      <c r="O19" s="264"/>
      <c r="P19" s="276"/>
    </row>
    <row r="20" spans="1:17" ht="45" x14ac:dyDescent="0.25">
      <c r="A20" s="343" t="s">
        <v>91</v>
      </c>
      <c r="B20" s="486">
        <v>3033</v>
      </c>
      <c r="C20" s="485" t="s">
        <v>63</v>
      </c>
      <c r="D20" s="494" t="s">
        <v>64</v>
      </c>
      <c r="E20" s="262">
        <f t="shared" si="2"/>
        <v>600000</v>
      </c>
      <c r="F20" s="263">
        <v>600000</v>
      </c>
      <c r="G20" s="263"/>
      <c r="H20" s="263"/>
      <c r="I20" s="156"/>
      <c r="J20" s="265"/>
      <c r="K20" s="263"/>
      <c r="L20" s="263"/>
      <c r="M20" s="263"/>
      <c r="N20" s="263"/>
      <c r="O20" s="264"/>
      <c r="P20" s="276">
        <f t="shared" ref="P20:P24" si="3">E20+J20</f>
        <v>600000</v>
      </c>
      <c r="Q20" s="258"/>
    </row>
    <row r="21" spans="1:17" ht="45" x14ac:dyDescent="0.25">
      <c r="A21" s="343" t="s">
        <v>219</v>
      </c>
      <c r="B21" s="486">
        <v>3035</v>
      </c>
      <c r="C21" s="485" t="s">
        <v>63</v>
      </c>
      <c r="D21" s="494" t="s">
        <v>366</v>
      </c>
      <c r="E21" s="262">
        <f>F21</f>
        <v>600000</v>
      </c>
      <c r="F21" s="263">
        <v>600000</v>
      </c>
      <c r="G21" s="263"/>
      <c r="H21" s="263"/>
      <c r="I21" s="156"/>
      <c r="J21" s="265"/>
      <c r="K21" s="263"/>
      <c r="L21" s="263"/>
      <c r="M21" s="263"/>
      <c r="N21" s="263"/>
      <c r="O21" s="264"/>
      <c r="P21" s="276">
        <f t="shared" si="3"/>
        <v>600000</v>
      </c>
    </row>
    <row r="22" spans="1:17" ht="60" x14ac:dyDescent="0.25">
      <c r="A22" s="361" t="s">
        <v>275</v>
      </c>
      <c r="B22" s="487">
        <v>3104</v>
      </c>
      <c r="C22" s="490" t="s">
        <v>273</v>
      </c>
      <c r="D22" s="495" t="s">
        <v>274</v>
      </c>
      <c r="E22" s="262">
        <f>F22</f>
        <v>17522598</v>
      </c>
      <c r="F22" s="263">
        <f>10823500+1099098+5600000</f>
        <v>17522598</v>
      </c>
      <c r="G22" s="263">
        <v>12020600</v>
      </c>
      <c r="H22" s="263">
        <v>1095100</v>
      </c>
      <c r="I22" s="270"/>
      <c r="J22" s="265"/>
      <c r="K22" s="263"/>
      <c r="L22" s="263"/>
      <c r="M22" s="263"/>
      <c r="N22" s="263"/>
      <c r="O22" s="264"/>
      <c r="P22" s="276">
        <f>E22+J22</f>
        <v>17522598</v>
      </c>
    </row>
    <row r="23" spans="1:17" ht="30" x14ac:dyDescent="0.25">
      <c r="A23" s="343" t="s">
        <v>338</v>
      </c>
      <c r="B23" s="485" t="s">
        <v>339</v>
      </c>
      <c r="C23" s="485" t="s">
        <v>179</v>
      </c>
      <c r="D23" s="495" t="s">
        <v>340</v>
      </c>
      <c r="E23" s="351">
        <f>F23</f>
        <v>200000</v>
      </c>
      <c r="F23" s="263">
        <v>200000</v>
      </c>
      <c r="G23" s="263"/>
      <c r="H23" s="263"/>
      <c r="I23" s="156"/>
      <c r="J23" s="317"/>
      <c r="K23" s="318"/>
      <c r="L23" s="318"/>
      <c r="M23" s="318"/>
      <c r="N23" s="318"/>
      <c r="O23" s="509"/>
      <c r="P23" s="276">
        <f>E23+J23</f>
        <v>200000</v>
      </c>
    </row>
    <row r="24" spans="1:17" ht="93" customHeight="1" x14ac:dyDescent="0.25">
      <c r="A24" s="361" t="s">
        <v>270</v>
      </c>
      <c r="B24" s="487">
        <v>3160</v>
      </c>
      <c r="C24" s="490" t="s">
        <v>65</v>
      </c>
      <c r="D24" s="495" t="s">
        <v>269</v>
      </c>
      <c r="E24" s="262">
        <f t="shared" si="2"/>
        <v>370000</v>
      </c>
      <c r="F24" s="263">
        <v>370000</v>
      </c>
      <c r="G24" s="267"/>
      <c r="H24" s="267"/>
      <c r="I24" s="270"/>
      <c r="J24" s="269"/>
      <c r="K24" s="267"/>
      <c r="L24" s="267"/>
      <c r="M24" s="267"/>
      <c r="N24" s="267"/>
      <c r="O24" s="268"/>
      <c r="P24" s="276">
        <f t="shared" si="3"/>
        <v>370000</v>
      </c>
    </row>
    <row r="25" spans="1:17" ht="30" x14ac:dyDescent="0.25">
      <c r="A25" s="343" t="s">
        <v>122</v>
      </c>
      <c r="B25" s="485" t="s">
        <v>100</v>
      </c>
      <c r="C25" s="485" t="s">
        <v>48</v>
      </c>
      <c r="D25" s="494" t="s">
        <v>101</v>
      </c>
      <c r="E25" s="262">
        <f t="shared" si="2"/>
        <v>1600000</v>
      </c>
      <c r="F25" s="263">
        <v>1600000</v>
      </c>
      <c r="G25" s="263"/>
      <c r="H25" s="263"/>
      <c r="I25" s="156"/>
      <c r="J25" s="265"/>
      <c r="K25" s="263"/>
      <c r="L25" s="263"/>
      <c r="M25" s="263"/>
      <c r="N25" s="263"/>
      <c r="O25" s="264"/>
      <c r="P25" s="276">
        <f t="shared" ref="P25:P31" si="4">E25+J25</f>
        <v>1600000</v>
      </c>
    </row>
    <row r="26" spans="1:17" ht="78.75" x14ac:dyDescent="0.25">
      <c r="A26" s="343" t="s">
        <v>489</v>
      </c>
      <c r="B26" s="485" t="s">
        <v>490</v>
      </c>
      <c r="C26" s="485" t="s">
        <v>48</v>
      </c>
      <c r="D26" s="496" t="s">
        <v>491</v>
      </c>
      <c r="E26" s="262"/>
      <c r="F26" s="263"/>
      <c r="G26" s="263"/>
      <c r="H26" s="263"/>
      <c r="I26" s="156"/>
      <c r="J26" s="265">
        <v>5000000</v>
      </c>
      <c r="K26" s="263">
        <v>5000000</v>
      </c>
      <c r="L26" s="263"/>
      <c r="M26" s="263"/>
      <c r="N26" s="263"/>
      <c r="O26" s="264">
        <v>5000000</v>
      </c>
      <c r="P26" s="276">
        <f>E26+J26</f>
        <v>5000000</v>
      </c>
    </row>
    <row r="27" spans="1:17" x14ac:dyDescent="0.25">
      <c r="A27" s="343" t="s">
        <v>123</v>
      </c>
      <c r="B27" s="485" t="s">
        <v>102</v>
      </c>
      <c r="C27" s="485" t="s">
        <v>51</v>
      </c>
      <c r="D27" s="494" t="s">
        <v>103</v>
      </c>
      <c r="E27" s="262">
        <f>F27</f>
        <v>150000</v>
      </c>
      <c r="F27" s="263">
        <v>150000</v>
      </c>
      <c r="G27" s="263"/>
      <c r="H27" s="263"/>
      <c r="I27" s="156"/>
      <c r="J27" s="265"/>
      <c r="K27" s="263"/>
      <c r="L27" s="263"/>
      <c r="M27" s="263"/>
      <c r="N27" s="263"/>
      <c r="O27" s="264"/>
      <c r="P27" s="276">
        <f t="shared" si="4"/>
        <v>150000</v>
      </c>
      <c r="Q27" s="258"/>
    </row>
    <row r="28" spans="1:17" s="82" customFormat="1" ht="39" customHeight="1" x14ac:dyDescent="0.2">
      <c r="A28" s="343" t="s">
        <v>388</v>
      </c>
      <c r="B28" s="343" t="s">
        <v>389</v>
      </c>
      <c r="C28" s="343"/>
      <c r="D28" s="497" t="s">
        <v>390</v>
      </c>
      <c r="E28" s="274">
        <f>E29+E30+E31</f>
        <v>6500000</v>
      </c>
      <c r="F28" s="64">
        <f t="shared" ref="F28:I28" si="5">F29+F30+F31</f>
        <v>6500000</v>
      </c>
      <c r="G28" s="64">
        <f t="shared" si="5"/>
        <v>0</v>
      </c>
      <c r="H28" s="64">
        <f t="shared" si="5"/>
        <v>0</v>
      </c>
      <c r="I28" s="278">
        <f t="shared" si="5"/>
        <v>0</v>
      </c>
      <c r="J28" s="275"/>
      <c r="K28" s="64"/>
      <c r="L28" s="64"/>
      <c r="M28" s="64"/>
      <c r="N28" s="64"/>
      <c r="O28" s="510"/>
      <c r="P28" s="276">
        <f>E28+J28</f>
        <v>6500000</v>
      </c>
      <c r="Q28" s="279"/>
    </row>
    <row r="29" spans="1:17" s="277" customFormat="1" ht="45" x14ac:dyDescent="0.25">
      <c r="A29" s="369" t="s">
        <v>136</v>
      </c>
      <c r="B29" s="488" t="s">
        <v>137</v>
      </c>
      <c r="C29" s="488" t="s">
        <v>49</v>
      </c>
      <c r="D29" s="498" t="s">
        <v>138</v>
      </c>
      <c r="E29" s="344">
        <f>F29</f>
        <v>1500000</v>
      </c>
      <c r="F29" s="267">
        <v>1500000</v>
      </c>
      <c r="G29" s="267"/>
      <c r="H29" s="267"/>
      <c r="I29" s="270"/>
      <c r="J29" s="269"/>
      <c r="K29" s="267"/>
      <c r="L29" s="267"/>
      <c r="M29" s="267"/>
      <c r="N29" s="267"/>
      <c r="O29" s="268"/>
      <c r="P29" s="345">
        <f t="shared" si="4"/>
        <v>1500000</v>
      </c>
    </row>
    <row r="30" spans="1:17" s="277" customFormat="1" ht="29.25" customHeight="1" x14ac:dyDescent="0.25">
      <c r="A30" s="369" t="s">
        <v>192</v>
      </c>
      <c r="B30" s="488" t="s">
        <v>193</v>
      </c>
      <c r="C30" s="488" t="s">
        <v>49</v>
      </c>
      <c r="D30" s="498" t="s">
        <v>194</v>
      </c>
      <c r="E30" s="344">
        <f>F30</f>
        <v>600000</v>
      </c>
      <c r="F30" s="267">
        <v>600000</v>
      </c>
      <c r="G30" s="267"/>
      <c r="H30" s="267"/>
      <c r="I30" s="270"/>
      <c r="J30" s="269"/>
      <c r="K30" s="267"/>
      <c r="L30" s="267"/>
      <c r="M30" s="267"/>
      <c r="N30" s="267"/>
      <c r="O30" s="268"/>
      <c r="P30" s="345">
        <f t="shared" si="4"/>
        <v>600000</v>
      </c>
    </row>
    <row r="31" spans="1:17" s="277" customFormat="1" ht="45" x14ac:dyDescent="0.25">
      <c r="A31" s="369" t="s">
        <v>279</v>
      </c>
      <c r="B31" s="488" t="s">
        <v>278</v>
      </c>
      <c r="C31" s="488" t="s">
        <v>49</v>
      </c>
      <c r="D31" s="498" t="s">
        <v>280</v>
      </c>
      <c r="E31" s="344">
        <f>F31</f>
        <v>4400000</v>
      </c>
      <c r="F31" s="267">
        <v>4400000</v>
      </c>
      <c r="G31" s="267"/>
      <c r="H31" s="267"/>
      <c r="I31" s="270"/>
      <c r="J31" s="269"/>
      <c r="K31" s="267"/>
      <c r="L31" s="267"/>
      <c r="M31" s="267"/>
      <c r="N31" s="267"/>
      <c r="O31" s="268"/>
      <c r="P31" s="345">
        <f t="shared" si="4"/>
        <v>4400000</v>
      </c>
    </row>
    <row r="32" spans="1:17" ht="32.25" customHeight="1" x14ac:dyDescent="0.25">
      <c r="A32" s="343" t="s">
        <v>92</v>
      </c>
      <c r="B32" s="485" t="s">
        <v>77</v>
      </c>
      <c r="C32" s="485" t="s">
        <v>49</v>
      </c>
      <c r="D32" s="494" t="s">
        <v>78</v>
      </c>
      <c r="E32" s="352">
        <f>F32</f>
        <v>48742000</v>
      </c>
      <c r="F32" s="271">
        <v>48742000</v>
      </c>
      <c r="G32" s="263"/>
      <c r="H32" s="271"/>
      <c r="I32" s="322"/>
      <c r="J32" s="265">
        <v>100000</v>
      </c>
      <c r="K32" s="263">
        <v>100000</v>
      </c>
      <c r="L32" s="263"/>
      <c r="M32" s="263"/>
      <c r="N32" s="263"/>
      <c r="O32" s="264">
        <v>100000</v>
      </c>
      <c r="P32" s="276">
        <f>E32+J32</f>
        <v>48842000</v>
      </c>
    </row>
    <row r="33" spans="1:16" ht="65.25" customHeight="1" x14ac:dyDescent="0.25">
      <c r="A33" s="343" t="s">
        <v>367</v>
      </c>
      <c r="B33" s="485" t="s">
        <v>368</v>
      </c>
      <c r="C33" s="485" t="s">
        <v>260</v>
      </c>
      <c r="D33" s="494" t="s">
        <v>463</v>
      </c>
      <c r="E33" s="352"/>
      <c r="F33" s="271"/>
      <c r="G33" s="263"/>
      <c r="H33" s="271"/>
      <c r="I33" s="322"/>
      <c r="J33" s="265">
        <f>K33</f>
        <v>5861424</v>
      </c>
      <c r="K33" s="263">
        <f>O33</f>
        <v>5861424</v>
      </c>
      <c r="L33" s="263"/>
      <c r="M33" s="263"/>
      <c r="N33" s="263"/>
      <c r="O33" s="264">
        <v>5861424</v>
      </c>
      <c r="P33" s="276">
        <f>E33+J33</f>
        <v>5861424</v>
      </c>
    </row>
    <row r="34" spans="1:16" x14ac:dyDescent="0.25">
      <c r="A34" s="343" t="s">
        <v>93</v>
      </c>
      <c r="B34" s="486">
        <v>7130</v>
      </c>
      <c r="C34" s="485" t="s">
        <v>54</v>
      </c>
      <c r="D34" s="494" t="s">
        <v>66</v>
      </c>
      <c r="E34" s="262">
        <f>F34</f>
        <v>300000</v>
      </c>
      <c r="F34" s="263">
        <v>300000</v>
      </c>
      <c r="G34" s="263"/>
      <c r="H34" s="263"/>
      <c r="I34" s="156"/>
      <c r="J34" s="265"/>
      <c r="K34" s="263"/>
      <c r="L34" s="263"/>
      <c r="M34" s="263"/>
      <c r="N34" s="263"/>
      <c r="O34" s="264"/>
      <c r="P34" s="276">
        <f>E34+J34</f>
        <v>300000</v>
      </c>
    </row>
    <row r="35" spans="1:16" ht="30" x14ac:dyDescent="0.25">
      <c r="A35" s="343" t="s">
        <v>478</v>
      </c>
      <c r="B35" s="486">
        <v>7367</v>
      </c>
      <c r="C35" s="485" t="s">
        <v>53</v>
      </c>
      <c r="D35" s="494" t="s">
        <v>479</v>
      </c>
      <c r="E35" s="344"/>
      <c r="F35" s="267"/>
      <c r="G35" s="267"/>
      <c r="H35" s="267"/>
      <c r="I35" s="270"/>
      <c r="J35" s="265">
        <f>K35</f>
        <v>3000000</v>
      </c>
      <c r="K35" s="263">
        <v>3000000</v>
      </c>
      <c r="L35" s="263"/>
      <c r="M35" s="263"/>
      <c r="N35" s="263"/>
      <c r="O35" s="264">
        <v>3000000</v>
      </c>
      <c r="P35" s="276">
        <f>J35</f>
        <v>3000000</v>
      </c>
    </row>
    <row r="36" spans="1:16" ht="45" x14ac:dyDescent="0.25">
      <c r="A36" s="343" t="s">
        <v>94</v>
      </c>
      <c r="B36" s="486">
        <v>7461</v>
      </c>
      <c r="C36" s="485" t="s">
        <v>80</v>
      </c>
      <c r="D36" s="494" t="s">
        <v>81</v>
      </c>
      <c r="E36" s="262">
        <f>F36</f>
        <v>8538000</v>
      </c>
      <c r="F36" s="263">
        <v>8538000</v>
      </c>
      <c r="G36" s="263"/>
      <c r="H36" s="263"/>
      <c r="I36" s="156"/>
      <c r="J36" s="265"/>
      <c r="K36" s="263"/>
      <c r="L36" s="263"/>
      <c r="M36" s="263"/>
      <c r="N36" s="263"/>
      <c r="O36" s="264"/>
      <c r="P36" s="276">
        <f>E36+J36</f>
        <v>8538000</v>
      </c>
    </row>
    <row r="37" spans="1:16" ht="30" hidden="1" x14ac:dyDescent="0.25">
      <c r="A37" s="343" t="s">
        <v>95</v>
      </c>
      <c r="B37" s="486">
        <v>7670</v>
      </c>
      <c r="C37" s="485" t="s">
        <v>53</v>
      </c>
      <c r="D37" s="494" t="s">
        <v>67</v>
      </c>
      <c r="E37" s="344"/>
      <c r="F37" s="267"/>
      <c r="G37" s="267"/>
      <c r="H37" s="267"/>
      <c r="I37" s="270"/>
      <c r="J37" s="265">
        <f>K37</f>
        <v>0</v>
      </c>
      <c r="K37" s="263">
        <f>O37</f>
        <v>0</v>
      </c>
      <c r="L37" s="263"/>
      <c r="M37" s="263"/>
      <c r="N37" s="263"/>
      <c r="O37" s="264"/>
      <c r="P37" s="276">
        <f>J37</f>
        <v>0</v>
      </c>
    </row>
    <row r="38" spans="1:16" ht="30" x14ac:dyDescent="0.25">
      <c r="A38" s="343" t="s">
        <v>96</v>
      </c>
      <c r="B38" s="486">
        <v>7680</v>
      </c>
      <c r="C38" s="485" t="s">
        <v>53</v>
      </c>
      <c r="D38" s="494" t="s">
        <v>79</v>
      </c>
      <c r="E38" s="262">
        <f>F38</f>
        <v>35000</v>
      </c>
      <c r="F38" s="263">
        <v>35000</v>
      </c>
      <c r="G38" s="267"/>
      <c r="H38" s="267"/>
      <c r="I38" s="270"/>
      <c r="J38" s="265"/>
      <c r="K38" s="263"/>
      <c r="L38" s="263"/>
      <c r="M38" s="263"/>
      <c r="N38" s="263"/>
      <c r="O38" s="264"/>
      <c r="P38" s="276">
        <f t="shared" ref="P38:P42" si="6">E38+J38</f>
        <v>35000</v>
      </c>
    </row>
    <row r="39" spans="1:16" x14ac:dyDescent="0.25">
      <c r="A39" s="343" t="s">
        <v>99</v>
      </c>
      <c r="B39" s="486">
        <v>7693</v>
      </c>
      <c r="C39" s="485" t="s">
        <v>53</v>
      </c>
      <c r="D39" s="494" t="s">
        <v>98</v>
      </c>
      <c r="E39" s="262">
        <f>F39</f>
        <v>380000</v>
      </c>
      <c r="F39" s="263">
        <v>380000</v>
      </c>
      <c r="G39" s="263"/>
      <c r="H39" s="263"/>
      <c r="I39" s="156"/>
      <c r="J39" s="265"/>
      <c r="K39" s="263"/>
      <c r="L39" s="263"/>
      <c r="M39" s="263"/>
      <c r="N39" s="263"/>
      <c r="O39" s="264"/>
      <c r="P39" s="276">
        <f t="shared" si="6"/>
        <v>380000</v>
      </c>
    </row>
    <row r="40" spans="1:16" ht="30" hidden="1" x14ac:dyDescent="0.25">
      <c r="A40" s="343" t="s">
        <v>261</v>
      </c>
      <c r="B40" s="486">
        <v>8110</v>
      </c>
      <c r="C40" s="485" t="s">
        <v>263</v>
      </c>
      <c r="D40" s="494" t="s">
        <v>262</v>
      </c>
      <c r="E40" s="262">
        <f>F40</f>
        <v>0</v>
      </c>
      <c r="F40" s="263"/>
      <c r="G40" s="263"/>
      <c r="H40" s="263"/>
      <c r="I40" s="156"/>
      <c r="J40" s="265"/>
      <c r="K40" s="263"/>
      <c r="L40" s="263"/>
      <c r="M40" s="263"/>
      <c r="N40" s="263"/>
      <c r="O40" s="264"/>
      <c r="P40" s="276">
        <f t="shared" si="6"/>
        <v>0</v>
      </c>
    </row>
    <row r="41" spans="1:16" ht="30" x14ac:dyDescent="0.25">
      <c r="A41" s="343" t="s">
        <v>267</v>
      </c>
      <c r="B41" s="486">
        <v>8220</v>
      </c>
      <c r="C41" s="485" t="s">
        <v>222</v>
      </c>
      <c r="D41" s="494" t="s">
        <v>268</v>
      </c>
      <c r="E41" s="262">
        <f>F41</f>
        <v>150000</v>
      </c>
      <c r="F41" s="263">
        <v>150000</v>
      </c>
      <c r="G41" s="263"/>
      <c r="H41" s="263"/>
      <c r="I41" s="156"/>
      <c r="J41" s="265"/>
      <c r="K41" s="263"/>
      <c r="L41" s="263"/>
      <c r="M41" s="263"/>
      <c r="N41" s="263"/>
      <c r="O41" s="264"/>
      <c r="P41" s="276">
        <f t="shared" si="6"/>
        <v>150000</v>
      </c>
    </row>
    <row r="42" spans="1:16" x14ac:dyDescent="0.25">
      <c r="A42" s="343" t="s">
        <v>264</v>
      </c>
      <c r="B42" s="486">
        <v>8240</v>
      </c>
      <c r="C42" s="485" t="s">
        <v>222</v>
      </c>
      <c r="D42" s="494" t="s">
        <v>265</v>
      </c>
      <c r="E42" s="262">
        <f>F42</f>
        <v>100000</v>
      </c>
      <c r="F42" s="263">
        <v>100000</v>
      </c>
      <c r="G42" s="263"/>
      <c r="H42" s="263"/>
      <c r="I42" s="156"/>
      <c r="J42" s="265"/>
      <c r="K42" s="263"/>
      <c r="L42" s="263"/>
      <c r="M42" s="263"/>
      <c r="N42" s="263"/>
      <c r="O42" s="264"/>
      <c r="P42" s="276">
        <f t="shared" si="6"/>
        <v>100000</v>
      </c>
    </row>
    <row r="43" spans="1:16" ht="30.75" thickBot="1" x14ac:dyDescent="0.3">
      <c r="A43" s="343" t="s">
        <v>97</v>
      </c>
      <c r="B43" s="486">
        <v>8340</v>
      </c>
      <c r="C43" s="485" t="s">
        <v>85</v>
      </c>
      <c r="D43" s="494" t="s">
        <v>86</v>
      </c>
      <c r="E43" s="344"/>
      <c r="F43" s="267"/>
      <c r="G43" s="267"/>
      <c r="H43" s="267"/>
      <c r="I43" s="270"/>
      <c r="J43" s="265">
        <f>L43+O43</f>
        <v>1000000</v>
      </c>
      <c r="K43" s="263"/>
      <c r="L43" s="263">
        <v>99000</v>
      </c>
      <c r="M43" s="263"/>
      <c r="N43" s="263"/>
      <c r="O43" s="264">
        <v>901000</v>
      </c>
      <c r="P43" s="276">
        <f>J43+E43</f>
        <v>1000000</v>
      </c>
    </row>
    <row r="44" spans="1:16" ht="73.5" hidden="1" customHeight="1" x14ac:dyDescent="0.25">
      <c r="A44" s="343" t="s">
        <v>244</v>
      </c>
      <c r="B44" s="486">
        <v>9730</v>
      </c>
      <c r="C44" s="485" t="s">
        <v>68</v>
      </c>
      <c r="D44" s="494" t="s">
        <v>245</v>
      </c>
      <c r="E44" s="344"/>
      <c r="F44" s="267"/>
      <c r="G44" s="267"/>
      <c r="H44" s="267"/>
      <c r="I44" s="270"/>
      <c r="J44" s="265">
        <f>K44</f>
        <v>0</v>
      </c>
      <c r="K44" s="263">
        <f>O44</f>
        <v>0</v>
      </c>
      <c r="L44" s="263"/>
      <c r="M44" s="263"/>
      <c r="N44" s="263"/>
      <c r="O44" s="264">
        <f>додаток_4!E71</f>
        <v>0</v>
      </c>
      <c r="P44" s="276">
        <f>J44</f>
        <v>0</v>
      </c>
    </row>
    <row r="45" spans="1:16" ht="30" hidden="1" x14ac:dyDescent="0.25">
      <c r="A45" s="343" t="s">
        <v>124</v>
      </c>
      <c r="B45" s="486">
        <v>9740</v>
      </c>
      <c r="C45" s="485" t="s">
        <v>68</v>
      </c>
      <c r="D45" s="494" t="s">
        <v>104</v>
      </c>
      <c r="E45" s="262"/>
      <c r="F45" s="263"/>
      <c r="G45" s="263"/>
      <c r="H45" s="263"/>
      <c r="I45" s="156"/>
      <c r="J45" s="265">
        <f>O45</f>
        <v>0</v>
      </c>
      <c r="K45" s="483"/>
      <c r="L45" s="263"/>
      <c r="M45" s="263"/>
      <c r="N45" s="263"/>
      <c r="O45" s="264"/>
      <c r="P45" s="276">
        <f>E45+J45</f>
        <v>0</v>
      </c>
    </row>
    <row r="46" spans="1:16" hidden="1" x14ac:dyDescent="0.25">
      <c r="A46" s="343" t="s">
        <v>215</v>
      </c>
      <c r="B46" s="486">
        <v>9770</v>
      </c>
      <c r="C46" s="485" t="s">
        <v>68</v>
      </c>
      <c r="D46" s="494" t="s">
        <v>195</v>
      </c>
      <c r="E46" s="262">
        <f>F46</f>
        <v>0</v>
      </c>
      <c r="F46" s="272"/>
      <c r="G46" s="263"/>
      <c r="H46" s="263"/>
      <c r="I46" s="156"/>
      <c r="J46" s="265">
        <f>K46</f>
        <v>0</v>
      </c>
      <c r="K46" s="263">
        <f>O46</f>
        <v>0</v>
      </c>
      <c r="L46" s="263"/>
      <c r="M46" s="263"/>
      <c r="N46" s="263"/>
      <c r="O46" s="264">
        <f>додаток_4!E75</f>
        <v>0</v>
      </c>
      <c r="P46" s="276">
        <f>E46+J46</f>
        <v>0</v>
      </c>
    </row>
    <row r="47" spans="1:16" ht="60" hidden="1" customHeight="1" x14ac:dyDescent="0.25">
      <c r="A47" s="512" t="s">
        <v>217</v>
      </c>
      <c r="B47" s="513">
        <v>9800</v>
      </c>
      <c r="C47" s="514" t="s">
        <v>68</v>
      </c>
      <c r="D47" s="515" t="s">
        <v>218</v>
      </c>
      <c r="E47" s="346">
        <f>F47</f>
        <v>0</v>
      </c>
      <c r="F47" s="319"/>
      <c r="G47" s="319"/>
      <c r="H47" s="319"/>
      <c r="I47" s="324"/>
      <c r="J47" s="323">
        <f>K47</f>
        <v>0</v>
      </c>
      <c r="K47" s="319">
        <f>O47</f>
        <v>0</v>
      </c>
      <c r="L47" s="319"/>
      <c r="M47" s="319"/>
      <c r="N47" s="319"/>
      <c r="O47" s="516">
        <f>додаток_4!E82</f>
        <v>0</v>
      </c>
      <c r="P47" s="353">
        <f>E47+J47</f>
        <v>0</v>
      </c>
    </row>
    <row r="48" spans="1:16" ht="29.25" thickBot="1" x14ac:dyDescent="0.3">
      <c r="A48" s="517" t="s">
        <v>153</v>
      </c>
      <c r="B48" s="518"/>
      <c r="C48" s="519"/>
      <c r="D48" s="520" t="s">
        <v>155</v>
      </c>
      <c r="E48" s="283">
        <f>E49</f>
        <v>211060858</v>
      </c>
      <c r="F48" s="69">
        <f>F49</f>
        <v>211060858</v>
      </c>
      <c r="G48" s="69">
        <f t="shared" ref="G48:P48" si="7">G49</f>
        <v>102629810</v>
      </c>
      <c r="H48" s="69">
        <f t="shared" si="7"/>
        <v>28233528</v>
      </c>
      <c r="I48" s="354">
        <f t="shared" si="7"/>
        <v>15432200</v>
      </c>
      <c r="J48" s="284">
        <f t="shared" si="7"/>
        <v>26554757</v>
      </c>
      <c r="K48" s="69">
        <f t="shared" si="7"/>
        <v>11117514</v>
      </c>
      <c r="L48" s="69">
        <f t="shared" si="7"/>
        <v>7016181</v>
      </c>
      <c r="M48" s="69">
        <f t="shared" si="7"/>
        <v>150000</v>
      </c>
      <c r="N48" s="69">
        <f t="shared" si="7"/>
        <v>165000</v>
      </c>
      <c r="O48" s="429">
        <f t="shared" si="7"/>
        <v>19538576</v>
      </c>
      <c r="P48" s="285">
        <f t="shared" si="7"/>
        <v>237615615</v>
      </c>
    </row>
    <row r="49" spans="1:17" ht="29.25" thickBot="1" x14ac:dyDescent="0.3">
      <c r="A49" s="517" t="s">
        <v>154</v>
      </c>
      <c r="B49" s="518"/>
      <c r="C49" s="519"/>
      <c r="D49" s="520" t="s">
        <v>155</v>
      </c>
      <c r="E49" s="283">
        <f>E50+E51+E52+E53+E55+E56+E57+E58+E69+E70+E71+E72+E73+E74+E75++E76+E77+E78+E79+E80+E83+E84</f>
        <v>211060858</v>
      </c>
      <c r="F49" s="69">
        <f>F50+F51+F52+F53+F55+F56+F57+F58+F69+F70+F71+F72+F73+F74+F75++F76+F77+F78+F79+F80+F83+F84</f>
        <v>211060858</v>
      </c>
      <c r="G49" s="69">
        <f>G50+G51+G52+G53+G55+G56+G57+G58+G69+G70+G71+G72+G73+G74+G75++G76+G77+G78+G79+G80+G83+G84</f>
        <v>102629810</v>
      </c>
      <c r="H49" s="69">
        <f>H50+H51+H52+H53+H55+H56+H57+H58+H69+H70+H71+H72+H73+H74+H75++H76+H77+H78+H79+H80+H83+H84</f>
        <v>28233528</v>
      </c>
      <c r="I49" s="354">
        <f>I50+I51+I52+I53+I55+I56+I57+I58+I69+I70+I71+I72+I73+I74+I75++I76+I77+I78+I79+I80+I83+I84</f>
        <v>15432200</v>
      </c>
      <c r="J49" s="284">
        <f>J50+J51+J52+J53+J55+J56+J57+J58+J69+J70+J71+J72+J73+J74+J75+J76+J77+J78+J79+J80+J83+J84+J61+J65+J67</f>
        <v>26554757</v>
      </c>
      <c r="K49" s="69">
        <f>K50+K51+K52+K53+K55+K56+K57+K58+K69+K70+K71+K72+K73+K74+K75+K76+K77+K78+K79+K80+K83+K84</f>
        <v>11117514</v>
      </c>
      <c r="L49" s="69">
        <f>L50+L51+L52+L53+L54+L55+L56+L57+L58+L69+L70+L71+L72+L73+L74+L75+L76+L77+L78+L79+L80+L83+L84</f>
        <v>7016181</v>
      </c>
      <c r="M49" s="69">
        <f>M50+M51+M52+M53+M55+M56+M57+M58+M69+M70+M71+M72+M73+M74+M75++M76+M77+M78+M79+M80+M83+M84</f>
        <v>150000</v>
      </c>
      <c r="N49" s="69">
        <f>N50+N51+N52+N53+N55+N56+N57+N58+N69+N70+N71+N72+N73+N74+N75++N76+N77+N78+N79+N80+N83+N84</f>
        <v>165000</v>
      </c>
      <c r="O49" s="284">
        <f>O50+O51+O52+O53+O55+O56+O57+O58+O69+O70+O71+O72+O73+O74+O75+O76+O77+O78+O79+O80+O83+O84+O61+O65+O67</f>
        <v>19538576</v>
      </c>
      <c r="P49" s="285">
        <f>P50+P51+P52+P53+P55+P56+P57+P58+P69+P70+P71+P72+P73+P74+P75++P76+P77+P78+P79+P80+P83+P84+P61+P65+P67</f>
        <v>237615615</v>
      </c>
    </row>
    <row r="50" spans="1:17" ht="45.75" customHeight="1" x14ac:dyDescent="0.25">
      <c r="A50" s="364" t="s">
        <v>191</v>
      </c>
      <c r="B50" s="521" t="s">
        <v>190</v>
      </c>
      <c r="C50" s="521" t="s">
        <v>46</v>
      </c>
      <c r="D50" s="522" t="s">
        <v>381</v>
      </c>
      <c r="E50" s="350">
        <f>F50</f>
        <v>5823300</v>
      </c>
      <c r="F50" s="320">
        <v>5823300</v>
      </c>
      <c r="G50" s="320">
        <v>4079800</v>
      </c>
      <c r="H50" s="320">
        <v>518400</v>
      </c>
      <c r="I50" s="154"/>
      <c r="J50" s="273"/>
      <c r="K50" s="320"/>
      <c r="L50" s="320"/>
      <c r="M50" s="320"/>
      <c r="N50" s="320"/>
      <c r="O50" s="321"/>
      <c r="P50" s="151">
        <f>E50+J50</f>
        <v>5823300</v>
      </c>
    </row>
    <row r="51" spans="1:17" ht="18.75" customHeight="1" x14ac:dyDescent="0.25">
      <c r="A51" s="343" t="s">
        <v>156</v>
      </c>
      <c r="B51" s="485" t="s">
        <v>65</v>
      </c>
      <c r="C51" s="485" t="s">
        <v>47</v>
      </c>
      <c r="D51" s="494" t="s">
        <v>74</v>
      </c>
      <c r="E51" s="262">
        <f t="shared" ref="E51:E56" si="8">F51</f>
        <v>65435491</v>
      </c>
      <c r="F51" s="263">
        <v>65435491</v>
      </c>
      <c r="G51" s="263">
        <v>41176915</v>
      </c>
      <c r="H51" s="263">
        <v>9548584</v>
      </c>
      <c r="I51" s="156"/>
      <c r="J51" s="265">
        <f>K51+L51</f>
        <v>5349121</v>
      </c>
      <c r="K51" s="263">
        <f>O51</f>
        <v>0</v>
      </c>
      <c r="L51" s="263">
        <v>5349121</v>
      </c>
      <c r="M51" s="263"/>
      <c r="N51" s="263"/>
      <c r="O51" s="264"/>
      <c r="P51" s="276">
        <f>E51+J51</f>
        <v>70784612</v>
      </c>
      <c r="Q51" s="258"/>
    </row>
    <row r="52" spans="1:17" ht="43.5" customHeight="1" x14ac:dyDescent="0.25">
      <c r="A52" s="361" t="s">
        <v>201</v>
      </c>
      <c r="B52" s="487">
        <v>1021</v>
      </c>
      <c r="C52" s="490" t="s">
        <v>157</v>
      </c>
      <c r="D52" s="499" t="s">
        <v>383</v>
      </c>
      <c r="E52" s="262">
        <f t="shared" si="8"/>
        <v>58142376</v>
      </c>
      <c r="F52" s="263">
        <v>58142376</v>
      </c>
      <c r="G52" s="263">
        <v>24884890</v>
      </c>
      <c r="H52" s="263">
        <v>14037036</v>
      </c>
      <c r="I52" s="156"/>
      <c r="J52" s="265">
        <f>K52+L52</f>
        <v>280060</v>
      </c>
      <c r="K52" s="263">
        <f>O52</f>
        <v>0</v>
      </c>
      <c r="L52" s="263">
        <v>280060</v>
      </c>
      <c r="M52" s="263"/>
      <c r="N52" s="263"/>
      <c r="O52" s="264"/>
      <c r="P52" s="276">
        <f>E52+J52</f>
        <v>58422436</v>
      </c>
    </row>
    <row r="53" spans="1:17" s="82" customFormat="1" ht="28.5" hidden="1" x14ac:dyDescent="0.25">
      <c r="A53" s="361" t="s">
        <v>204</v>
      </c>
      <c r="B53" s="489">
        <v>1030</v>
      </c>
      <c r="C53" s="492" t="s">
        <v>157</v>
      </c>
      <c r="D53" s="500" t="s">
        <v>384</v>
      </c>
      <c r="E53" s="262">
        <f t="shared" si="8"/>
        <v>0</v>
      </c>
      <c r="F53" s="64">
        <f>F54</f>
        <v>0</v>
      </c>
      <c r="G53" s="64">
        <f>G54</f>
        <v>0</v>
      </c>
      <c r="H53" s="64"/>
      <c r="I53" s="278"/>
      <c r="J53" s="275"/>
      <c r="K53" s="64"/>
      <c r="L53" s="64"/>
      <c r="M53" s="64"/>
      <c r="N53" s="64"/>
      <c r="O53" s="510"/>
      <c r="P53" s="276">
        <f t="shared" ref="P53:P84" si="9">E53+J53</f>
        <v>0</v>
      </c>
    </row>
    <row r="54" spans="1:17" s="277" customFormat="1" ht="45" hidden="1" x14ac:dyDescent="0.25">
      <c r="A54" s="365" t="s">
        <v>203</v>
      </c>
      <c r="B54" s="491">
        <v>1031</v>
      </c>
      <c r="C54" s="493" t="s">
        <v>157</v>
      </c>
      <c r="D54" s="501" t="s">
        <v>369</v>
      </c>
      <c r="E54" s="262">
        <f t="shared" si="8"/>
        <v>0</v>
      </c>
      <c r="F54" s="267"/>
      <c r="G54" s="267"/>
      <c r="H54" s="267"/>
      <c r="I54" s="270"/>
      <c r="J54" s="269"/>
      <c r="K54" s="267"/>
      <c r="L54" s="267"/>
      <c r="M54" s="267"/>
      <c r="N54" s="267"/>
      <c r="O54" s="268"/>
      <c r="P54" s="329">
        <f t="shared" si="9"/>
        <v>0</v>
      </c>
    </row>
    <row r="55" spans="1:17" ht="45" x14ac:dyDescent="0.25">
      <c r="A55" s="361" t="s">
        <v>205</v>
      </c>
      <c r="B55" s="487">
        <v>1070</v>
      </c>
      <c r="C55" s="490" t="s">
        <v>158</v>
      </c>
      <c r="D55" s="495" t="s">
        <v>370</v>
      </c>
      <c r="E55" s="262">
        <f t="shared" si="8"/>
        <v>9682306</v>
      </c>
      <c r="F55" s="263">
        <v>9682306</v>
      </c>
      <c r="G55" s="263">
        <v>7331833</v>
      </c>
      <c r="H55" s="263">
        <v>541482</v>
      </c>
      <c r="I55" s="156"/>
      <c r="J55" s="265"/>
      <c r="K55" s="263"/>
      <c r="L55" s="263"/>
      <c r="M55" s="263"/>
      <c r="N55" s="263"/>
      <c r="O55" s="264"/>
      <c r="P55" s="276">
        <f t="shared" si="9"/>
        <v>9682306</v>
      </c>
    </row>
    <row r="56" spans="1:17" ht="30" x14ac:dyDescent="0.25">
      <c r="A56" s="361" t="s">
        <v>206</v>
      </c>
      <c r="B56" s="487">
        <v>1080</v>
      </c>
      <c r="C56" s="490" t="s">
        <v>158</v>
      </c>
      <c r="D56" s="499" t="s">
        <v>385</v>
      </c>
      <c r="E56" s="262">
        <f t="shared" si="8"/>
        <v>15315726</v>
      </c>
      <c r="F56" s="263">
        <f>14986626+329100</f>
        <v>15315726</v>
      </c>
      <c r="G56" s="263">
        <f>11259144+269754</f>
        <v>11528898</v>
      </c>
      <c r="H56" s="263">
        <v>1005470</v>
      </c>
      <c r="I56" s="156"/>
      <c r="J56" s="265">
        <f>K56+L56</f>
        <v>950000</v>
      </c>
      <c r="K56" s="263"/>
      <c r="L56" s="263">
        <v>950000</v>
      </c>
      <c r="M56" s="263">
        <v>150000</v>
      </c>
      <c r="N56" s="263">
        <v>165000</v>
      </c>
      <c r="O56" s="264"/>
      <c r="P56" s="276">
        <f t="shared" si="9"/>
        <v>16265726</v>
      </c>
    </row>
    <row r="57" spans="1:17" x14ac:dyDescent="0.25">
      <c r="A57" s="361" t="s">
        <v>237</v>
      </c>
      <c r="B57" s="487">
        <v>1142</v>
      </c>
      <c r="C57" s="490" t="s">
        <v>159</v>
      </c>
      <c r="D57" s="499" t="s">
        <v>238</v>
      </c>
      <c r="E57" s="262">
        <f>F57</f>
        <v>323100</v>
      </c>
      <c r="F57" s="263">
        <v>323100</v>
      </c>
      <c r="G57" s="263"/>
      <c r="H57" s="263"/>
      <c r="I57" s="156"/>
      <c r="J57" s="265"/>
      <c r="K57" s="263"/>
      <c r="L57" s="263"/>
      <c r="M57" s="263"/>
      <c r="N57" s="263"/>
      <c r="O57" s="264"/>
      <c r="P57" s="276">
        <f t="shared" si="9"/>
        <v>323100</v>
      </c>
    </row>
    <row r="58" spans="1:17" s="82" customFormat="1" ht="28.5" x14ac:dyDescent="0.2">
      <c r="A58" s="361" t="s">
        <v>207</v>
      </c>
      <c r="B58" s="489">
        <v>1150</v>
      </c>
      <c r="C58" s="492"/>
      <c r="D58" s="500" t="s">
        <v>386</v>
      </c>
      <c r="E58" s="274">
        <f>F58</f>
        <v>1146560</v>
      </c>
      <c r="F58" s="64">
        <f>F59+F60</f>
        <v>1146560</v>
      </c>
      <c r="G58" s="64">
        <f>G59+G60</f>
        <v>602861</v>
      </c>
      <c r="H58" s="64">
        <f>H59</f>
        <v>177128</v>
      </c>
      <c r="I58" s="278">
        <f>I59+I60</f>
        <v>0</v>
      </c>
      <c r="J58" s="275"/>
      <c r="K58" s="64"/>
      <c r="L58" s="64"/>
      <c r="M58" s="64"/>
      <c r="N58" s="64"/>
      <c r="O58" s="510"/>
      <c r="P58" s="276">
        <f t="shared" si="9"/>
        <v>1146560</v>
      </c>
    </row>
    <row r="59" spans="1:17" s="277" customFormat="1" ht="45" x14ac:dyDescent="0.25">
      <c r="A59" s="365" t="s">
        <v>208</v>
      </c>
      <c r="B59" s="491">
        <v>1151</v>
      </c>
      <c r="C59" s="493" t="s">
        <v>159</v>
      </c>
      <c r="D59" s="502" t="s">
        <v>210</v>
      </c>
      <c r="E59" s="344">
        <f>F59</f>
        <v>1146560</v>
      </c>
      <c r="F59" s="267">
        <f>801040+175520+170000</f>
        <v>1146560</v>
      </c>
      <c r="G59" s="267">
        <f>416463+97643+88755</f>
        <v>602861</v>
      </c>
      <c r="H59" s="267">
        <f>122486+28624+26018</f>
        <v>177128</v>
      </c>
      <c r="I59" s="270"/>
      <c r="J59" s="269"/>
      <c r="K59" s="267"/>
      <c r="L59" s="267"/>
      <c r="M59" s="267"/>
      <c r="N59" s="267"/>
      <c r="O59" s="268"/>
      <c r="P59" s="345">
        <f t="shared" si="9"/>
        <v>1146560</v>
      </c>
    </row>
    <row r="60" spans="1:17" s="277" customFormat="1" ht="45" hidden="1" x14ac:dyDescent="0.25">
      <c r="A60" s="365" t="s">
        <v>209</v>
      </c>
      <c r="B60" s="491">
        <v>1152</v>
      </c>
      <c r="C60" s="493" t="s">
        <v>159</v>
      </c>
      <c r="D60" s="502" t="s">
        <v>211</v>
      </c>
      <c r="E60" s="344">
        <f>F60</f>
        <v>0</v>
      </c>
      <c r="F60" s="267"/>
      <c r="G60" s="267"/>
      <c r="H60" s="267"/>
      <c r="I60" s="270"/>
      <c r="J60" s="269"/>
      <c r="K60" s="267"/>
      <c r="L60" s="267"/>
      <c r="M60" s="267"/>
      <c r="N60" s="267"/>
      <c r="O60" s="268"/>
      <c r="P60" s="345">
        <f t="shared" si="9"/>
        <v>0</v>
      </c>
    </row>
    <row r="61" spans="1:17" ht="57" x14ac:dyDescent="0.25">
      <c r="A61" s="361" t="s">
        <v>573</v>
      </c>
      <c r="B61" s="489">
        <v>1180</v>
      </c>
      <c r="C61" s="492"/>
      <c r="D61" s="500" t="s">
        <v>572</v>
      </c>
      <c r="E61" s="274">
        <f>F61</f>
        <v>0</v>
      </c>
      <c r="F61" s="64">
        <f>F62+F63</f>
        <v>0</v>
      </c>
      <c r="G61" s="64">
        <f>G62+G63</f>
        <v>0</v>
      </c>
      <c r="H61" s="64">
        <f>H62</f>
        <v>0</v>
      </c>
      <c r="I61" s="278">
        <f>I62+I63</f>
        <v>0</v>
      </c>
      <c r="J61" s="275">
        <f>K61</f>
        <v>1100000</v>
      </c>
      <c r="K61" s="64">
        <f>K62+K63</f>
        <v>1100000</v>
      </c>
      <c r="L61" s="64">
        <f>L62+L63</f>
        <v>0</v>
      </c>
      <c r="M61" s="64">
        <f>M62</f>
        <v>0</v>
      </c>
      <c r="N61" s="64">
        <f>N62+N63</f>
        <v>0</v>
      </c>
      <c r="O61" s="510">
        <f>O62</f>
        <v>1100000</v>
      </c>
      <c r="P61" s="276">
        <f>E61+J61</f>
        <v>1100000</v>
      </c>
    </row>
    <row r="62" spans="1:17" s="277" customFormat="1" ht="100.5" customHeight="1" x14ac:dyDescent="0.25">
      <c r="A62" s="365" t="s">
        <v>568</v>
      </c>
      <c r="B62" s="491">
        <v>1183</v>
      </c>
      <c r="C62" s="493" t="s">
        <v>159</v>
      </c>
      <c r="D62" s="502" t="s">
        <v>574</v>
      </c>
      <c r="E62" s="344"/>
      <c r="F62" s="267"/>
      <c r="G62" s="267"/>
      <c r="H62" s="267"/>
      <c r="I62" s="270"/>
      <c r="J62" s="269">
        <f>K62</f>
        <v>1100000</v>
      </c>
      <c r="K62" s="267">
        <v>1100000</v>
      </c>
      <c r="L62" s="267"/>
      <c r="M62" s="267"/>
      <c r="N62" s="267"/>
      <c r="O62" s="268">
        <v>1100000</v>
      </c>
      <c r="P62" s="345">
        <f>E62+J62</f>
        <v>1100000</v>
      </c>
    </row>
    <row r="63" spans="1:17" ht="60" hidden="1" x14ac:dyDescent="0.25">
      <c r="A63" s="361" t="s">
        <v>212</v>
      </c>
      <c r="B63" s="487">
        <v>1200</v>
      </c>
      <c r="C63" s="490" t="s">
        <v>159</v>
      </c>
      <c r="D63" s="499" t="s">
        <v>387</v>
      </c>
      <c r="E63" s="262"/>
      <c r="F63" s="263"/>
      <c r="G63" s="263"/>
      <c r="H63" s="263"/>
      <c r="I63" s="156"/>
      <c r="J63" s="265"/>
      <c r="K63" s="263"/>
      <c r="L63" s="263"/>
      <c r="M63" s="263"/>
      <c r="N63" s="263"/>
      <c r="O63" s="264"/>
      <c r="P63" s="276">
        <f t="shared" si="9"/>
        <v>0</v>
      </c>
    </row>
    <row r="64" spans="1:17" ht="60" hidden="1" x14ac:dyDescent="0.25">
      <c r="A64" s="361" t="s">
        <v>225</v>
      </c>
      <c r="B64" s="487">
        <v>1210</v>
      </c>
      <c r="C64" s="490" t="s">
        <v>159</v>
      </c>
      <c r="D64" s="499" t="s">
        <v>226</v>
      </c>
      <c r="E64" s="262">
        <f t="shared" ref="E64:E75" si="10">F64</f>
        <v>0</v>
      </c>
      <c r="F64" s="263"/>
      <c r="G64" s="263"/>
      <c r="H64" s="263"/>
      <c r="I64" s="156"/>
      <c r="J64" s="265"/>
      <c r="K64" s="263"/>
      <c r="L64" s="263"/>
      <c r="M64" s="263"/>
      <c r="N64" s="263"/>
      <c r="O64" s="264"/>
      <c r="P64" s="276">
        <f>E64+J64</f>
        <v>0</v>
      </c>
    </row>
    <row r="65" spans="1:17" ht="31.5" x14ac:dyDescent="0.25">
      <c r="A65" s="361" t="s">
        <v>576</v>
      </c>
      <c r="B65" s="489">
        <v>1250</v>
      </c>
      <c r="C65" s="492"/>
      <c r="D65" s="503" t="s">
        <v>575</v>
      </c>
      <c r="E65" s="274">
        <f>F65</f>
        <v>0</v>
      </c>
      <c r="F65" s="64">
        <f>F66+F67</f>
        <v>0</v>
      </c>
      <c r="G65" s="64">
        <f>G66+G67</f>
        <v>0</v>
      </c>
      <c r="H65" s="64">
        <f>H66</f>
        <v>0</v>
      </c>
      <c r="I65" s="278">
        <f>I66+I67</f>
        <v>0</v>
      </c>
      <c r="J65" s="275">
        <f>J66</f>
        <v>1200000</v>
      </c>
      <c r="K65" s="64">
        <f>K66</f>
        <v>1200000</v>
      </c>
      <c r="L65" s="64">
        <f>L66+L67</f>
        <v>0</v>
      </c>
      <c r="M65" s="64">
        <f>M66</f>
        <v>0</v>
      </c>
      <c r="N65" s="64">
        <f>N66+N67</f>
        <v>0</v>
      </c>
      <c r="O65" s="510">
        <f>O66</f>
        <v>1200000</v>
      </c>
      <c r="P65" s="276">
        <f>E65+J65</f>
        <v>1200000</v>
      </c>
    </row>
    <row r="66" spans="1:17" ht="102" customHeight="1" x14ac:dyDescent="0.25">
      <c r="A66" s="365" t="s">
        <v>570</v>
      </c>
      <c r="B66" s="491">
        <v>1251</v>
      </c>
      <c r="C66" s="493" t="s">
        <v>159</v>
      </c>
      <c r="D66" s="504" t="s">
        <v>577</v>
      </c>
      <c r="E66" s="508"/>
      <c r="F66" s="263"/>
      <c r="G66" s="263"/>
      <c r="H66" s="263"/>
      <c r="I66" s="156"/>
      <c r="J66" s="265">
        <f>K66</f>
        <v>1200000</v>
      </c>
      <c r="K66" s="267">
        <v>1200000</v>
      </c>
      <c r="L66" s="263"/>
      <c r="M66" s="263"/>
      <c r="N66" s="263"/>
      <c r="O66" s="268">
        <v>1200000</v>
      </c>
      <c r="P66" s="276">
        <f>E66+J66</f>
        <v>1200000</v>
      </c>
    </row>
    <row r="67" spans="1:17" ht="99.75" x14ac:dyDescent="0.25">
      <c r="A67" s="361" t="s">
        <v>579</v>
      </c>
      <c r="B67" s="489">
        <v>1260</v>
      </c>
      <c r="C67" s="492"/>
      <c r="D67" s="500" t="s">
        <v>578</v>
      </c>
      <c r="E67" s="274">
        <f>F67</f>
        <v>0</v>
      </c>
      <c r="F67" s="64">
        <f>F68+F69</f>
        <v>0</v>
      </c>
      <c r="G67" s="64">
        <f>G68+G69</f>
        <v>0</v>
      </c>
      <c r="H67" s="64">
        <f>H68</f>
        <v>0</v>
      </c>
      <c r="I67" s="278">
        <f>I68+I69</f>
        <v>0</v>
      </c>
      <c r="J67" s="275">
        <f>K67</f>
        <v>6121062</v>
      </c>
      <c r="K67" s="64">
        <f>K68</f>
        <v>6121062</v>
      </c>
      <c r="L67" s="64">
        <f>L68</f>
        <v>0</v>
      </c>
      <c r="M67" s="64">
        <f>M68</f>
        <v>0</v>
      </c>
      <c r="N67" s="64">
        <f>N68</f>
        <v>0</v>
      </c>
      <c r="O67" s="510">
        <f>O68</f>
        <v>6121062</v>
      </c>
      <c r="P67" s="276">
        <f t="shared" ref="P67:P68" si="11">E67+J67</f>
        <v>6121062</v>
      </c>
    </row>
    <row r="68" spans="1:17" ht="142.5" customHeight="1" x14ac:dyDescent="0.25">
      <c r="A68" s="365" t="s">
        <v>569</v>
      </c>
      <c r="B68" s="487">
        <v>1261</v>
      </c>
      <c r="C68" s="493" t="s">
        <v>159</v>
      </c>
      <c r="D68" s="505" t="s">
        <v>580</v>
      </c>
      <c r="E68" s="262"/>
      <c r="F68" s="263"/>
      <c r="G68" s="263"/>
      <c r="H68" s="263"/>
      <c r="I68" s="156"/>
      <c r="J68" s="265">
        <f>K68</f>
        <v>6121062</v>
      </c>
      <c r="K68" s="263">
        <v>6121062</v>
      </c>
      <c r="L68" s="263"/>
      <c r="M68" s="263"/>
      <c r="N68" s="263"/>
      <c r="O68" s="264">
        <v>6121062</v>
      </c>
      <c r="P68" s="276">
        <f t="shared" si="11"/>
        <v>6121062</v>
      </c>
    </row>
    <row r="69" spans="1:17" ht="66.75" customHeight="1" x14ac:dyDescent="0.25">
      <c r="A69" s="361" t="s">
        <v>377</v>
      </c>
      <c r="B69" s="487">
        <v>1300</v>
      </c>
      <c r="C69" s="490" t="s">
        <v>159</v>
      </c>
      <c r="D69" s="496" t="s">
        <v>464</v>
      </c>
      <c r="E69" s="262"/>
      <c r="F69" s="263"/>
      <c r="G69" s="263"/>
      <c r="H69" s="263"/>
      <c r="I69" s="156"/>
      <c r="J69" s="265">
        <f>K69</f>
        <v>10317514</v>
      </c>
      <c r="K69" s="263">
        <f>O69</f>
        <v>10317514</v>
      </c>
      <c r="L69" s="263"/>
      <c r="M69" s="263"/>
      <c r="N69" s="263"/>
      <c r="O69" s="264">
        <v>10317514</v>
      </c>
      <c r="P69" s="276">
        <f>E69+J69</f>
        <v>10317514</v>
      </c>
    </row>
    <row r="70" spans="1:17" ht="68.25" hidden="1" customHeight="1" x14ac:dyDescent="0.25">
      <c r="A70" s="361" t="s">
        <v>371</v>
      </c>
      <c r="B70" s="487">
        <v>1403</v>
      </c>
      <c r="C70" s="490" t="s">
        <v>159</v>
      </c>
      <c r="D70" s="499" t="s">
        <v>372</v>
      </c>
      <c r="E70" s="262">
        <f>F70</f>
        <v>0</v>
      </c>
      <c r="F70" s="263"/>
      <c r="G70" s="263"/>
      <c r="H70" s="263"/>
      <c r="I70" s="156"/>
      <c r="J70" s="265"/>
      <c r="K70" s="263"/>
      <c r="L70" s="263"/>
      <c r="M70" s="263"/>
      <c r="N70" s="263"/>
      <c r="O70" s="264"/>
      <c r="P70" s="276">
        <f>E70+J70</f>
        <v>0</v>
      </c>
    </row>
    <row r="71" spans="1:17" ht="30" x14ac:dyDescent="0.25">
      <c r="A71" s="361" t="s">
        <v>172</v>
      </c>
      <c r="B71" s="487">
        <v>2010</v>
      </c>
      <c r="C71" s="490" t="s">
        <v>170</v>
      </c>
      <c r="D71" s="495" t="s">
        <v>171</v>
      </c>
      <c r="E71" s="262">
        <f t="shared" si="10"/>
        <v>30368234</v>
      </c>
      <c r="F71" s="263">
        <f>30168234+200000</f>
        <v>30368234</v>
      </c>
      <c r="G71" s="263"/>
      <c r="H71" s="263"/>
      <c r="I71" s="156">
        <v>15432200</v>
      </c>
      <c r="J71" s="265">
        <f>K71</f>
        <v>0</v>
      </c>
      <c r="K71" s="263">
        <f>O71</f>
        <v>0</v>
      </c>
      <c r="L71" s="263"/>
      <c r="M71" s="263"/>
      <c r="N71" s="263"/>
      <c r="O71" s="264"/>
      <c r="P71" s="276">
        <f t="shared" si="9"/>
        <v>30368234</v>
      </c>
    </row>
    <row r="72" spans="1:17" x14ac:dyDescent="0.25">
      <c r="A72" s="361" t="s">
        <v>175</v>
      </c>
      <c r="B72" s="487">
        <v>2100</v>
      </c>
      <c r="C72" s="490" t="s">
        <v>173</v>
      </c>
      <c r="D72" s="495" t="s">
        <v>174</v>
      </c>
      <c r="E72" s="262">
        <f t="shared" si="10"/>
        <v>765509</v>
      </c>
      <c r="F72" s="263">
        <f>735509+30000</f>
        <v>765509</v>
      </c>
      <c r="G72" s="263"/>
      <c r="H72" s="263"/>
      <c r="I72" s="156"/>
      <c r="J72" s="265"/>
      <c r="K72" s="263"/>
      <c r="L72" s="263"/>
      <c r="M72" s="263"/>
      <c r="N72" s="263"/>
      <c r="O72" s="264"/>
      <c r="P72" s="276">
        <f t="shared" si="9"/>
        <v>765509</v>
      </c>
      <c r="Q72" s="258"/>
    </row>
    <row r="73" spans="1:17" ht="45" x14ac:dyDescent="0.25">
      <c r="A73" s="361" t="s">
        <v>178</v>
      </c>
      <c r="B73" s="487">
        <v>2111</v>
      </c>
      <c r="C73" s="490" t="s">
        <v>176</v>
      </c>
      <c r="D73" s="495" t="s">
        <v>177</v>
      </c>
      <c r="E73" s="262">
        <f t="shared" si="10"/>
        <v>4504963</v>
      </c>
      <c r="F73" s="263">
        <f>3621625+883338</f>
        <v>4504963</v>
      </c>
      <c r="G73" s="263"/>
      <c r="H73" s="263"/>
      <c r="I73" s="156"/>
      <c r="J73" s="265"/>
      <c r="K73" s="263"/>
      <c r="L73" s="263"/>
      <c r="M73" s="263"/>
      <c r="N73" s="263"/>
      <c r="O73" s="264"/>
      <c r="P73" s="276">
        <f t="shared" si="9"/>
        <v>4504963</v>
      </c>
    </row>
    <row r="74" spans="1:17" ht="63" x14ac:dyDescent="0.25">
      <c r="A74" s="361" t="s">
        <v>378</v>
      </c>
      <c r="B74" s="487">
        <v>2170</v>
      </c>
      <c r="C74" s="490" t="s">
        <v>213</v>
      </c>
      <c r="D74" s="496" t="s">
        <v>465</v>
      </c>
      <c r="E74" s="262"/>
      <c r="F74" s="263"/>
      <c r="G74" s="263"/>
      <c r="H74" s="263"/>
      <c r="I74" s="156"/>
      <c r="J74" s="265">
        <f>K74</f>
        <v>800000</v>
      </c>
      <c r="K74" s="263">
        <f>O74</f>
        <v>800000</v>
      </c>
      <c r="L74" s="263"/>
      <c r="M74" s="263"/>
      <c r="N74" s="263"/>
      <c r="O74" s="264">
        <v>800000</v>
      </c>
      <c r="P74" s="276">
        <f t="shared" si="9"/>
        <v>800000</v>
      </c>
    </row>
    <row r="75" spans="1:17" x14ac:dyDescent="0.25">
      <c r="A75" s="361" t="s">
        <v>310</v>
      </c>
      <c r="B75" s="487">
        <v>3133</v>
      </c>
      <c r="C75" s="490" t="s">
        <v>179</v>
      </c>
      <c r="D75" s="495" t="s">
        <v>311</v>
      </c>
      <c r="E75" s="262">
        <f t="shared" si="10"/>
        <v>10000</v>
      </c>
      <c r="F75" s="263">
        <v>10000</v>
      </c>
      <c r="G75" s="263"/>
      <c r="H75" s="263"/>
      <c r="I75" s="156"/>
      <c r="J75" s="265"/>
      <c r="K75" s="263"/>
      <c r="L75" s="263"/>
      <c r="M75" s="263"/>
      <c r="N75" s="263"/>
      <c r="O75" s="264"/>
      <c r="P75" s="276">
        <f t="shared" si="9"/>
        <v>10000</v>
      </c>
    </row>
    <row r="76" spans="1:17" x14ac:dyDescent="0.25">
      <c r="A76" s="343" t="s">
        <v>167</v>
      </c>
      <c r="B76" s="485" t="s">
        <v>168</v>
      </c>
      <c r="C76" s="490" t="s">
        <v>165</v>
      </c>
      <c r="D76" s="506" t="s">
        <v>169</v>
      </c>
      <c r="E76" s="262">
        <f>F76</f>
        <v>3579165</v>
      </c>
      <c r="F76" s="263">
        <v>3579165</v>
      </c>
      <c r="G76" s="263">
        <v>2431232</v>
      </c>
      <c r="H76" s="263">
        <v>483973</v>
      </c>
      <c r="I76" s="156"/>
      <c r="J76" s="265"/>
      <c r="K76" s="263"/>
      <c r="L76" s="263"/>
      <c r="M76" s="263"/>
      <c r="N76" s="263"/>
      <c r="O76" s="264"/>
      <c r="P76" s="276">
        <f t="shared" si="9"/>
        <v>3579165</v>
      </c>
      <c r="Q76" s="258"/>
    </row>
    <row r="77" spans="1:17" x14ac:dyDescent="0.25">
      <c r="A77" s="343" t="s">
        <v>163</v>
      </c>
      <c r="B77" s="485" t="s">
        <v>164</v>
      </c>
      <c r="C77" s="490" t="s">
        <v>165</v>
      </c>
      <c r="D77" s="506" t="s">
        <v>166</v>
      </c>
      <c r="E77" s="262">
        <f>F77</f>
        <v>1503600</v>
      </c>
      <c r="F77" s="263">
        <v>1503600</v>
      </c>
      <c r="G77" s="263">
        <v>858664</v>
      </c>
      <c r="H77" s="263">
        <v>245470</v>
      </c>
      <c r="I77" s="156"/>
      <c r="J77" s="265">
        <f>K77+L77</f>
        <v>23000</v>
      </c>
      <c r="K77" s="263"/>
      <c r="L77" s="263">
        <v>23000</v>
      </c>
      <c r="M77" s="263"/>
      <c r="N77" s="263"/>
      <c r="O77" s="264"/>
      <c r="P77" s="276">
        <f t="shared" si="9"/>
        <v>1526600</v>
      </c>
    </row>
    <row r="78" spans="1:17" ht="48.75" customHeight="1" x14ac:dyDescent="0.25">
      <c r="A78" s="343" t="s">
        <v>160</v>
      </c>
      <c r="B78" s="485" t="s">
        <v>75</v>
      </c>
      <c r="C78" s="485" t="s">
        <v>50</v>
      </c>
      <c r="D78" s="494" t="s">
        <v>76</v>
      </c>
      <c r="E78" s="262">
        <f>F78</f>
        <v>7753124</v>
      </c>
      <c r="F78" s="263">
        <v>7753124</v>
      </c>
      <c r="G78" s="263">
        <v>5061715</v>
      </c>
      <c r="H78" s="263">
        <v>1046859</v>
      </c>
      <c r="I78" s="156"/>
      <c r="J78" s="265"/>
      <c r="K78" s="263"/>
      <c r="L78" s="263"/>
      <c r="M78" s="263"/>
      <c r="N78" s="263"/>
      <c r="O78" s="264"/>
      <c r="P78" s="276">
        <f t="shared" si="9"/>
        <v>7753124</v>
      </c>
    </row>
    <row r="79" spans="1:17" x14ac:dyDescent="0.25">
      <c r="A79" s="343" t="s">
        <v>161</v>
      </c>
      <c r="B79" s="485" t="s">
        <v>102</v>
      </c>
      <c r="C79" s="485" t="s">
        <v>51</v>
      </c>
      <c r="D79" s="494" t="s">
        <v>103</v>
      </c>
      <c r="E79" s="262">
        <f t="shared" ref="E79:E84" si="12">F79</f>
        <v>5000</v>
      </c>
      <c r="F79" s="263">
        <v>5000</v>
      </c>
      <c r="G79" s="263"/>
      <c r="H79" s="263"/>
      <c r="I79" s="156"/>
      <c r="J79" s="265"/>
      <c r="K79" s="263"/>
      <c r="L79" s="263"/>
      <c r="M79" s="263"/>
      <c r="N79" s="263"/>
      <c r="O79" s="264"/>
      <c r="P79" s="276">
        <f t="shared" si="9"/>
        <v>5000</v>
      </c>
    </row>
    <row r="80" spans="1:17" s="82" customFormat="1" ht="14.25" x14ac:dyDescent="0.2">
      <c r="A80" s="343" t="s">
        <v>373</v>
      </c>
      <c r="B80" s="343" t="s">
        <v>374</v>
      </c>
      <c r="C80" s="343"/>
      <c r="D80" s="507" t="s">
        <v>375</v>
      </c>
      <c r="E80" s="274">
        <f>E81+E82</f>
        <v>10000</v>
      </c>
      <c r="F80" s="64">
        <f>F81+F82</f>
        <v>10000</v>
      </c>
      <c r="G80" s="64"/>
      <c r="H80" s="64"/>
      <c r="I80" s="278"/>
      <c r="J80" s="275"/>
      <c r="K80" s="64"/>
      <c r="L80" s="64"/>
      <c r="M80" s="64"/>
      <c r="N80" s="64"/>
      <c r="O80" s="510"/>
      <c r="P80" s="276">
        <f>P81+P82</f>
        <v>10000</v>
      </c>
    </row>
    <row r="81" spans="1:18" s="82" customFormat="1" ht="30" x14ac:dyDescent="0.25">
      <c r="A81" s="365" t="s">
        <v>184</v>
      </c>
      <c r="B81" s="491">
        <v>5011</v>
      </c>
      <c r="C81" s="493" t="s">
        <v>52</v>
      </c>
      <c r="D81" s="501" t="s">
        <v>180</v>
      </c>
      <c r="E81" s="344">
        <f t="shared" si="12"/>
        <v>5000</v>
      </c>
      <c r="F81" s="267">
        <v>5000</v>
      </c>
      <c r="G81" s="327"/>
      <c r="H81" s="327"/>
      <c r="I81" s="328"/>
      <c r="J81" s="326"/>
      <c r="K81" s="327"/>
      <c r="L81" s="327"/>
      <c r="M81" s="327"/>
      <c r="N81" s="327"/>
      <c r="O81" s="511"/>
      <c r="P81" s="345">
        <f t="shared" si="9"/>
        <v>5000</v>
      </c>
      <c r="Q81" s="279"/>
    </row>
    <row r="82" spans="1:18" s="82" customFormat="1" ht="30" x14ac:dyDescent="0.25">
      <c r="A82" s="365" t="s">
        <v>185</v>
      </c>
      <c r="B82" s="491">
        <v>5012</v>
      </c>
      <c r="C82" s="493" t="s">
        <v>52</v>
      </c>
      <c r="D82" s="501" t="s">
        <v>181</v>
      </c>
      <c r="E82" s="344">
        <f t="shared" si="12"/>
        <v>5000</v>
      </c>
      <c r="F82" s="267">
        <v>5000</v>
      </c>
      <c r="G82" s="327"/>
      <c r="H82" s="327"/>
      <c r="I82" s="328"/>
      <c r="J82" s="326"/>
      <c r="K82" s="327"/>
      <c r="L82" s="327"/>
      <c r="M82" s="327"/>
      <c r="N82" s="327"/>
      <c r="O82" s="511"/>
      <c r="P82" s="345">
        <f t="shared" si="9"/>
        <v>5000</v>
      </c>
    </row>
    <row r="83" spans="1:18" s="82" customFormat="1" ht="51.75" customHeight="1" x14ac:dyDescent="0.25">
      <c r="A83" s="361" t="s">
        <v>186</v>
      </c>
      <c r="B83" s="487">
        <v>5031</v>
      </c>
      <c r="C83" s="490" t="s">
        <v>52</v>
      </c>
      <c r="D83" s="495" t="s">
        <v>182</v>
      </c>
      <c r="E83" s="262">
        <f>F83</f>
        <v>6582368</v>
      </c>
      <c r="F83" s="263">
        <v>6582368</v>
      </c>
      <c r="G83" s="263">
        <v>4673002</v>
      </c>
      <c r="H83" s="263">
        <v>629126</v>
      </c>
      <c r="I83" s="156"/>
      <c r="J83" s="265">
        <f>K83+L83</f>
        <v>414000</v>
      </c>
      <c r="K83" s="263"/>
      <c r="L83" s="263">
        <v>414000</v>
      </c>
      <c r="M83" s="263"/>
      <c r="N83" s="263"/>
      <c r="O83" s="264"/>
      <c r="P83" s="276">
        <f>E83+J83</f>
        <v>6996368</v>
      </c>
    </row>
    <row r="84" spans="1:18" ht="45.75" thickBot="1" x14ac:dyDescent="0.3">
      <c r="A84" s="366" t="s">
        <v>187</v>
      </c>
      <c r="B84" s="523">
        <v>5053</v>
      </c>
      <c r="C84" s="524" t="s">
        <v>52</v>
      </c>
      <c r="D84" s="525" t="s">
        <v>376</v>
      </c>
      <c r="E84" s="346">
        <f t="shared" si="12"/>
        <v>110036</v>
      </c>
      <c r="F84" s="319">
        <v>110036</v>
      </c>
      <c r="G84" s="319"/>
      <c r="H84" s="347"/>
      <c r="I84" s="349"/>
      <c r="J84" s="348"/>
      <c r="K84" s="347"/>
      <c r="L84" s="347"/>
      <c r="M84" s="347"/>
      <c r="N84" s="347"/>
      <c r="O84" s="526"/>
      <c r="P84" s="353">
        <f t="shared" si="9"/>
        <v>110036</v>
      </c>
    </row>
    <row r="85" spans="1:18" ht="48" customHeight="1" thickBot="1" x14ac:dyDescent="0.3">
      <c r="A85" s="428">
        <v>1600000</v>
      </c>
      <c r="B85" s="529"/>
      <c r="C85" s="530"/>
      <c r="D85" s="531" t="s">
        <v>462</v>
      </c>
      <c r="E85" s="283">
        <f>E86</f>
        <v>2012000</v>
      </c>
      <c r="F85" s="69">
        <f t="shared" ref="F85:P85" si="13">F86</f>
        <v>2012000</v>
      </c>
      <c r="G85" s="69">
        <f t="shared" si="13"/>
        <v>1456000</v>
      </c>
      <c r="H85" s="69">
        <f t="shared" si="13"/>
        <v>0</v>
      </c>
      <c r="I85" s="354">
        <f t="shared" si="13"/>
        <v>0</v>
      </c>
      <c r="J85" s="284">
        <f>J86</f>
        <v>3000000</v>
      </c>
      <c r="K85" s="69">
        <f t="shared" si="13"/>
        <v>3000000</v>
      </c>
      <c r="L85" s="69">
        <f t="shared" si="13"/>
        <v>0</v>
      </c>
      <c r="M85" s="69">
        <f t="shared" si="13"/>
        <v>0</v>
      </c>
      <c r="N85" s="69">
        <f t="shared" si="13"/>
        <v>0</v>
      </c>
      <c r="O85" s="429">
        <f t="shared" si="13"/>
        <v>3000000</v>
      </c>
      <c r="P85" s="285">
        <f t="shared" si="13"/>
        <v>5012000</v>
      </c>
    </row>
    <row r="86" spans="1:18" ht="48" customHeight="1" thickBot="1" x14ac:dyDescent="0.3">
      <c r="A86" s="428">
        <v>1610000</v>
      </c>
      <c r="B86" s="529"/>
      <c r="C86" s="530"/>
      <c r="D86" s="531" t="s">
        <v>462</v>
      </c>
      <c r="E86" s="283">
        <f>E87+E88+E89</f>
        <v>2012000</v>
      </c>
      <c r="F86" s="69">
        <f t="shared" ref="F86:I86" si="14">F87+F88+F89</f>
        <v>2012000</v>
      </c>
      <c r="G86" s="69">
        <f t="shared" si="14"/>
        <v>1456000</v>
      </c>
      <c r="H86" s="69">
        <f t="shared" si="14"/>
        <v>0</v>
      </c>
      <c r="I86" s="354">
        <f t="shared" si="14"/>
        <v>0</v>
      </c>
      <c r="J86" s="284">
        <f>J87+J88+J89</f>
        <v>3000000</v>
      </c>
      <c r="K86" s="69">
        <f t="shared" ref="K86:N86" si="15">K87+K88+K89</f>
        <v>3000000</v>
      </c>
      <c r="L86" s="69">
        <f t="shared" si="15"/>
        <v>0</v>
      </c>
      <c r="M86" s="69">
        <f t="shared" si="15"/>
        <v>0</v>
      </c>
      <c r="N86" s="69">
        <f t="shared" si="15"/>
        <v>0</v>
      </c>
      <c r="O86" s="429">
        <f t="shared" ref="O86" si="16">O87+O88+O89</f>
        <v>3000000</v>
      </c>
      <c r="P86" s="285">
        <f>P89+P87+P88</f>
        <v>5012000</v>
      </c>
    </row>
    <row r="87" spans="1:18" ht="47.25" x14ac:dyDescent="0.25">
      <c r="A87" s="527">
        <v>1610160</v>
      </c>
      <c r="B87" s="528" t="s">
        <v>190</v>
      </c>
      <c r="C87" s="528" t="s">
        <v>46</v>
      </c>
      <c r="D87" s="532" t="s">
        <v>381</v>
      </c>
      <c r="E87" s="350">
        <f>F87</f>
        <v>1812000</v>
      </c>
      <c r="F87" s="320">
        <v>1812000</v>
      </c>
      <c r="G87" s="320">
        <v>1456000</v>
      </c>
      <c r="H87" s="320"/>
      <c r="I87" s="154"/>
      <c r="J87" s="273"/>
      <c r="K87" s="320"/>
      <c r="L87" s="320"/>
      <c r="M87" s="320"/>
      <c r="N87" s="320"/>
      <c r="O87" s="321"/>
      <c r="P87" s="151">
        <f>E87+J87</f>
        <v>1812000</v>
      </c>
    </row>
    <row r="88" spans="1:18" ht="30" x14ac:dyDescent="0.25">
      <c r="A88" s="484">
        <v>1617350</v>
      </c>
      <c r="B88" s="487">
        <v>7350</v>
      </c>
      <c r="C88" s="485" t="s">
        <v>83</v>
      </c>
      <c r="D88" s="494" t="s">
        <v>82</v>
      </c>
      <c r="E88" s="262"/>
      <c r="F88" s="263"/>
      <c r="G88" s="263"/>
      <c r="H88" s="263"/>
      <c r="I88" s="156"/>
      <c r="J88" s="265">
        <f>K88</f>
        <v>3000000</v>
      </c>
      <c r="K88" s="263">
        <v>3000000</v>
      </c>
      <c r="L88" s="263"/>
      <c r="M88" s="263"/>
      <c r="N88" s="263"/>
      <c r="O88" s="264">
        <v>3000000</v>
      </c>
      <c r="P88" s="276">
        <f>E88+J88</f>
        <v>3000000</v>
      </c>
    </row>
    <row r="89" spans="1:18" ht="30.75" thickBot="1" x14ac:dyDescent="0.3">
      <c r="A89" s="367">
        <v>1618110</v>
      </c>
      <c r="B89" s="523">
        <v>8110</v>
      </c>
      <c r="C89" s="514" t="s">
        <v>263</v>
      </c>
      <c r="D89" s="533" t="s">
        <v>262</v>
      </c>
      <c r="E89" s="346">
        <f>F89</f>
        <v>200000</v>
      </c>
      <c r="F89" s="319">
        <v>200000</v>
      </c>
      <c r="G89" s="319"/>
      <c r="H89" s="319"/>
      <c r="I89" s="324"/>
      <c r="J89" s="323"/>
      <c r="K89" s="319"/>
      <c r="L89" s="319"/>
      <c r="M89" s="319"/>
      <c r="N89" s="319"/>
      <c r="O89" s="516"/>
      <c r="P89" s="353">
        <f>E89+J89</f>
        <v>200000</v>
      </c>
    </row>
    <row r="90" spans="1:18" ht="29.25" thickBot="1" x14ac:dyDescent="0.3">
      <c r="A90" s="362">
        <v>3700000</v>
      </c>
      <c r="B90" s="535"/>
      <c r="C90" s="536"/>
      <c r="D90" s="537" t="s">
        <v>189</v>
      </c>
      <c r="E90" s="283">
        <f>E91</f>
        <v>10703500</v>
      </c>
      <c r="F90" s="69">
        <f t="shared" ref="F90:P90" si="17">F91</f>
        <v>10703500</v>
      </c>
      <c r="G90" s="69">
        <f t="shared" si="17"/>
        <v>1760000</v>
      </c>
      <c r="H90" s="69">
        <f t="shared" si="17"/>
        <v>216000</v>
      </c>
      <c r="I90" s="354">
        <f t="shared" si="17"/>
        <v>0</v>
      </c>
      <c r="J90" s="284">
        <f>J91</f>
        <v>0</v>
      </c>
      <c r="K90" s="69">
        <f t="shared" si="17"/>
        <v>0</v>
      </c>
      <c r="L90" s="69">
        <f t="shared" si="17"/>
        <v>0</v>
      </c>
      <c r="M90" s="69">
        <f t="shared" si="17"/>
        <v>0</v>
      </c>
      <c r="N90" s="69">
        <f t="shared" si="17"/>
        <v>0</v>
      </c>
      <c r="O90" s="429">
        <f t="shared" si="17"/>
        <v>0</v>
      </c>
      <c r="P90" s="285">
        <f t="shared" si="17"/>
        <v>10703500</v>
      </c>
    </row>
    <row r="91" spans="1:18" ht="29.25" thickBot="1" x14ac:dyDescent="0.3">
      <c r="A91" s="362">
        <v>3710000</v>
      </c>
      <c r="B91" s="535"/>
      <c r="C91" s="536"/>
      <c r="D91" s="537" t="s">
        <v>189</v>
      </c>
      <c r="E91" s="283">
        <f>E92+E93+E94</f>
        <v>10703500</v>
      </c>
      <c r="F91" s="69">
        <f t="shared" ref="F91:O91" si="18">F92+F93+F94</f>
        <v>10703500</v>
      </c>
      <c r="G91" s="69">
        <f t="shared" si="18"/>
        <v>1760000</v>
      </c>
      <c r="H91" s="69">
        <f t="shared" si="18"/>
        <v>216000</v>
      </c>
      <c r="I91" s="354">
        <f t="shared" si="18"/>
        <v>0</v>
      </c>
      <c r="J91" s="284">
        <f>J92+J93+J94</f>
        <v>0</v>
      </c>
      <c r="K91" s="69">
        <f t="shared" si="18"/>
        <v>0</v>
      </c>
      <c r="L91" s="69">
        <f t="shared" si="18"/>
        <v>0</v>
      </c>
      <c r="M91" s="69">
        <f t="shared" si="18"/>
        <v>0</v>
      </c>
      <c r="N91" s="69">
        <f t="shared" si="18"/>
        <v>0</v>
      </c>
      <c r="O91" s="429">
        <f t="shared" si="18"/>
        <v>0</v>
      </c>
      <c r="P91" s="285">
        <f>P94+P92+P93</f>
        <v>10703500</v>
      </c>
    </row>
    <row r="92" spans="1:18" ht="45.75" customHeight="1" x14ac:dyDescent="0.25">
      <c r="A92" s="534">
        <v>3710160</v>
      </c>
      <c r="B92" s="521" t="s">
        <v>190</v>
      </c>
      <c r="C92" s="521" t="s">
        <v>46</v>
      </c>
      <c r="D92" s="522" t="s">
        <v>381</v>
      </c>
      <c r="E92" s="350">
        <f>F92</f>
        <v>2446200</v>
      </c>
      <c r="F92" s="320">
        <v>2446200</v>
      </c>
      <c r="G92" s="320">
        <v>1760000</v>
      </c>
      <c r="H92" s="320">
        <v>216000</v>
      </c>
      <c r="I92" s="154"/>
      <c r="J92" s="273"/>
      <c r="K92" s="320"/>
      <c r="L92" s="320"/>
      <c r="M92" s="320"/>
      <c r="N92" s="320"/>
      <c r="O92" s="321"/>
      <c r="P92" s="151">
        <f>E92+J92</f>
        <v>2446200</v>
      </c>
    </row>
    <row r="93" spans="1:18" x14ac:dyDescent="0.25">
      <c r="A93" s="484">
        <v>3718710</v>
      </c>
      <c r="B93" s="487">
        <v>8710</v>
      </c>
      <c r="C93" s="490" t="s">
        <v>55</v>
      </c>
      <c r="D93" s="495" t="s">
        <v>379</v>
      </c>
      <c r="E93" s="262">
        <f>F93</f>
        <v>3500000</v>
      </c>
      <c r="F93" s="263">
        <v>3500000</v>
      </c>
      <c r="G93" s="263"/>
      <c r="H93" s="263"/>
      <c r="I93" s="156"/>
      <c r="J93" s="265"/>
      <c r="K93" s="263"/>
      <c r="L93" s="263"/>
      <c r="M93" s="263"/>
      <c r="N93" s="263"/>
      <c r="O93" s="264"/>
      <c r="P93" s="276">
        <f>E93+J93</f>
        <v>3500000</v>
      </c>
    </row>
    <row r="94" spans="1:18" ht="15.75" thickBot="1" x14ac:dyDescent="0.3">
      <c r="A94" s="367">
        <v>3719110</v>
      </c>
      <c r="B94" s="523">
        <v>9110</v>
      </c>
      <c r="C94" s="524" t="s">
        <v>68</v>
      </c>
      <c r="D94" s="538" t="s">
        <v>380</v>
      </c>
      <c r="E94" s="346">
        <f>F94</f>
        <v>4757300</v>
      </c>
      <c r="F94" s="319">
        <v>4757300</v>
      </c>
      <c r="G94" s="319"/>
      <c r="H94" s="319"/>
      <c r="I94" s="324"/>
      <c r="J94" s="323"/>
      <c r="K94" s="319"/>
      <c r="L94" s="319"/>
      <c r="M94" s="319"/>
      <c r="N94" s="319"/>
      <c r="O94" s="516"/>
      <c r="P94" s="353">
        <f>E94+J94</f>
        <v>4757300</v>
      </c>
    </row>
    <row r="95" spans="1:18" ht="15.75" thickBot="1" x14ac:dyDescent="0.3">
      <c r="A95" s="280"/>
      <c r="B95" s="281"/>
      <c r="C95" s="282"/>
      <c r="D95" s="368" t="s">
        <v>129</v>
      </c>
      <c r="E95" s="283">
        <f t="shared" ref="E95:P95" si="19">E15+E48+E90+E85</f>
        <v>338690056</v>
      </c>
      <c r="F95" s="284">
        <f t="shared" si="19"/>
        <v>338690056</v>
      </c>
      <c r="G95" s="284">
        <f t="shared" si="19"/>
        <v>139164410</v>
      </c>
      <c r="H95" s="284">
        <f t="shared" si="19"/>
        <v>31407928</v>
      </c>
      <c r="I95" s="284">
        <f t="shared" si="19"/>
        <v>15432200</v>
      </c>
      <c r="J95" s="283">
        <f t="shared" si="19"/>
        <v>44516181</v>
      </c>
      <c r="K95" s="284">
        <f t="shared" si="19"/>
        <v>28078938</v>
      </c>
      <c r="L95" s="284">
        <f t="shared" si="19"/>
        <v>7115181</v>
      </c>
      <c r="M95" s="284">
        <f t="shared" si="19"/>
        <v>150000</v>
      </c>
      <c r="N95" s="284">
        <f t="shared" si="19"/>
        <v>165000</v>
      </c>
      <c r="O95" s="284">
        <f t="shared" si="19"/>
        <v>37401000</v>
      </c>
      <c r="P95" s="285">
        <f t="shared" si="19"/>
        <v>383206237</v>
      </c>
      <c r="Q95" s="258"/>
      <c r="R95" s="258"/>
    </row>
    <row r="96" spans="1:18" x14ac:dyDescent="0.25">
      <c r="E96" s="286"/>
      <c r="F96" s="286"/>
      <c r="G96" s="286"/>
      <c r="H96" s="286"/>
      <c r="I96" s="286"/>
      <c r="J96" s="286"/>
      <c r="K96" s="286"/>
      <c r="L96" s="286"/>
      <c r="M96" s="286"/>
      <c r="N96" s="286"/>
      <c r="O96" s="286"/>
      <c r="P96" s="286"/>
    </row>
    <row r="97" spans="2:16" ht="9" customHeight="1" x14ac:dyDescent="0.25">
      <c r="E97" s="286"/>
      <c r="F97" s="286"/>
      <c r="G97" s="286"/>
      <c r="H97" s="286"/>
      <c r="I97" s="286"/>
      <c r="J97" s="286"/>
      <c r="K97" s="286"/>
      <c r="L97" s="286"/>
      <c r="M97" s="286"/>
      <c r="N97" s="286"/>
      <c r="O97" s="286"/>
      <c r="P97" s="286"/>
    </row>
    <row r="98" spans="2:16" ht="9.75" customHeight="1" x14ac:dyDescent="0.25">
      <c r="E98" s="286"/>
      <c r="F98" s="286"/>
      <c r="G98" s="286"/>
      <c r="H98" s="286"/>
      <c r="I98" s="286"/>
      <c r="J98" s="286"/>
      <c r="K98" s="286"/>
      <c r="L98" s="286"/>
      <c r="M98" s="286"/>
      <c r="N98" s="286"/>
      <c r="O98" s="286"/>
      <c r="P98" s="286"/>
    </row>
    <row r="99" spans="2:16" s="29" customFormat="1" ht="21" customHeight="1" x14ac:dyDescent="0.3">
      <c r="B99" s="29" t="s">
        <v>272</v>
      </c>
      <c r="E99" s="30"/>
      <c r="F99" s="30"/>
      <c r="G99" s="30" t="s">
        <v>461</v>
      </c>
      <c r="H99" s="30"/>
      <c r="I99" s="30"/>
      <c r="J99" s="30"/>
      <c r="K99" s="30"/>
      <c r="L99" s="30"/>
      <c r="M99" s="30"/>
      <c r="N99" s="30"/>
      <c r="O99" s="30"/>
      <c r="P99" s="30"/>
    </row>
    <row r="100" spans="2:16" ht="12" customHeight="1" x14ac:dyDescent="0.25">
      <c r="E100" s="258"/>
      <c r="F100" s="258"/>
      <c r="G100" s="258"/>
      <c r="H100" s="258"/>
      <c r="I100" s="258"/>
      <c r="J100" s="258"/>
      <c r="K100" s="258"/>
      <c r="L100" s="258"/>
      <c r="M100" s="258"/>
      <c r="N100" s="258"/>
      <c r="O100" s="258"/>
      <c r="P100" s="258"/>
    </row>
    <row r="101" spans="2:16" ht="16.5" hidden="1" customHeight="1" x14ac:dyDescent="0.25">
      <c r="F101" s="287"/>
      <c r="J101" s="258"/>
      <c r="L101" s="258"/>
      <c r="O101" s="286"/>
      <c r="P101" s="287">
        <f>додаток_1!D121-додаток_3!P95</f>
        <v>0</v>
      </c>
    </row>
    <row r="102" spans="2:16" x14ac:dyDescent="0.25">
      <c r="F102" s="287"/>
      <c r="H102" s="287"/>
    </row>
  </sheetData>
  <mergeCells count="27">
    <mergeCell ref="P10:P13"/>
    <mergeCell ref="M11:N11"/>
    <mergeCell ref="M12:M13"/>
    <mergeCell ref="O11:O13"/>
    <mergeCell ref="A7:B7"/>
    <mergeCell ref="J10:O10"/>
    <mergeCell ref="N12:N13"/>
    <mergeCell ref="K11:K13"/>
    <mergeCell ref="L11:L13"/>
    <mergeCell ref="I11:I13"/>
    <mergeCell ref="G12:G13"/>
    <mergeCell ref="K1:P1"/>
    <mergeCell ref="K2:P2"/>
    <mergeCell ref="K3:P3"/>
    <mergeCell ref="K4:P4"/>
    <mergeCell ref="A10:A13"/>
    <mergeCell ref="G11:H11"/>
    <mergeCell ref="J11:J13"/>
    <mergeCell ref="B10:B13"/>
    <mergeCell ref="C10:C13"/>
    <mergeCell ref="E11:E13"/>
    <mergeCell ref="E10:I10"/>
    <mergeCell ref="H12:H13"/>
    <mergeCell ref="D10:D13"/>
    <mergeCell ref="F11:F13"/>
    <mergeCell ref="B5:P5"/>
    <mergeCell ref="B6:P6"/>
  </mergeCells>
  <phoneticPr fontId="0" type="noConversion"/>
  <pageMargins left="0.98425196850393704" right="0.19685039370078741" top="0.39370078740157483" bottom="0.19685039370078741" header="0.39370078740157483" footer="0.19685039370078741"/>
  <pageSetup paperSize="9" scale="52" orientation="landscape" r:id="rId1"/>
  <headerFooter alignWithMargins="0"/>
  <rowBreaks count="2" manualBreakCount="2">
    <brk id="33" max="15" man="1"/>
    <brk id="68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98"/>
  <sheetViews>
    <sheetView zoomScale="86" zoomScaleNormal="86" workbookViewId="0"/>
  </sheetViews>
  <sheetFormatPr defaultRowHeight="12.75" x14ac:dyDescent="0.2"/>
  <cols>
    <col min="1" max="1" width="15.7109375" style="1" customWidth="1"/>
    <col min="2" max="2" width="13.28515625" style="1" customWidth="1"/>
    <col min="3" max="3" width="71.7109375" style="1" customWidth="1"/>
    <col min="4" max="4" width="24.28515625" style="1" customWidth="1"/>
    <col min="5" max="5" width="19.28515625" style="1" customWidth="1"/>
    <col min="6" max="6" width="17.140625" style="1" hidden="1" customWidth="1"/>
    <col min="7" max="16384" width="9.140625" style="1"/>
  </cols>
  <sheetData>
    <row r="1" spans="1:5" ht="15.75" x14ac:dyDescent="0.25">
      <c r="B1" s="36"/>
      <c r="D1" s="649" t="s">
        <v>315</v>
      </c>
      <c r="E1" s="649"/>
    </row>
    <row r="2" spans="1:5" ht="32.25" customHeight="1" x14ac:dyDescent="0.25">
      <c r="C2" s="256"/>
      <c r="D2" s="648" t="str">
        <f>додаток_1!D2</f>
        <v xml:space="preserve"> до проєкту рішення Здолбунівської міської ради</v>
      </c>
      <c r="E2" s="648"/>
    </row>
    <row r="3" spans="1:5" ht="34.5" customHeight="1" x14ac:dyDescent="0.25">
      <c r="B3" s="176"/>
      <c r="C3" s="256"/>
      <c r="D3" s="648" t="str">
        <f>додаток_1!D3</f>
        <v>"Про бюджет Здолбунівської міської територіальної громади на 2026 рік"</v>
      </c>
      <c r="E3" s="648"/>
    </row>
    <row r="4" spans="1:5" ht="25.5" customHeight="1" x14ac:dyDescent="0.25">
      <c r="C4" s="141"/>
      <c r="D4" s="649" t="str">
        <f>додаток_1!D4</f>
        <v xml:space="preserve">від 17 грудня 2025 року № </v>
      </c>
      <c r="E4" s="649"/>
    </row>
    <row r="5" spans="1:5" ht="9" customHeight="1" x14ac:dyDescent="0.25">
      <c r="D5" s="141"/>
      <c r="E5" s="141"/>
    </row>
    <row r="6" spans="1:5" ht="18.75" x14ac:dyDescent="0.3">
      <c r="A6" s="650" t="s">
        <v>348</v>
      </c>
      <c r="B6" s="650"/>
      <c r="C6" s="650"/>
      <c r="D6" s="650"/>
      <c r="E6" s="650"/>
    </row>
    <row r="7" spans="1:5" ht="18.75" x14ac:dyDescent="0.3">
      <c r="A7" s="650" t="s">
        <v>436</v>
      </c>
      <c r="B7" s="650"/>
      <c r="C7" s="650"/>
      <c r="D7" s="650"/>
      <c r="E7" s="650"/>
    </row>
    <row r="8" spans="1:5" s="38" customFormat="1" x14ac:dyDescent="0.2">
      <c r="A8" s="597">
        <v>1755900000</v>
      </c>
      <c r="B8" s="597"/>
      <c r="C8" s="149"/>
      <c r="D8" s="147"/>
      <c r="E8" s="40"/>
    </row>
    <row r="9" spans="1:5" s="38" customFormat="1" x14ac:dyDescent="0.2">
      <c r="A9" s="1" t="s">
        <v>125</v>
      </c>
      <c r="B9" s="104"/>
      <c r="C9" s="104"/>
      <c r="D9" s="39"/>
      <c r="E9" s="39"/>
    </row>
    <row r="10" spans="1:5" s="38" customFormat="1" ht="11.25" x14ac:dyDescent="0.2">
      <c r="B10" s="39"/>
      <c r="C10" s="39"/>
      <c r="D10" s="39"/>
      <c r="E10" s="39"/>
    </row>
    <row r="11" spans="1:5" s="38" customFormat="1" ht="18.75" x14ac:dyDescent="0.3">
      <c r="A11" s="29" t="s">
        <v>227</v>
      </c>
      <c r="B11" s="39"/>
      <c r="C11" s="39"/>
      <c r="D11" s="39"/>
      <c r="E11" s="39"/>
    </row>
    <row r="12" spans="1:5" ht="12.75" customHeight="1" thickBot="1" x14ac:dyDescent="0.3">
      <c r="E12" s="177" t="s">
        <v>19</v>
      </c>
    </row>
    <row r="13" spans="1:5" ht="96.75" customHeight="1" thickBot="1" x14ac:dyDescent="0.25">
      <c r="A13" s="178" t="s">
        <v>228</v>
      </c>
      <c r="B13" s="651" t="s">
        <v>229</v>
      </c>
      <c r="C13" s="652"/>
      <c r="D13" s="653"/>
      <c r="E13" s="179" t="s">
        <v>106</v>
      </c>
    </row>
    <row r="14" spans="1:5" ht="13.5" thickBot="1" x14ac:dyDescent="0.25">
      <c r="A14" s="180">
        <v>1</v>
      </c>
      <c r="B14" s="654">
        <v>2</v>
      </c>
      <c r="C14" s="655"/>
      <c r="D14" s="656"/>
      <c r="E14" s="181">
        <v>3</v>
      </c>
    </row>
    <row r="15" spans="1:5" ht="15.75" x14ac:dyDescent="0.2">
      <c r="A15" s="657" t="s">
        <v>196</v>
      </c>
      <c r="B15" s="658"/>
      <c r="C15" s="658"/>
      <c r="D15" s="658"/>
      <c r="E15" s="659"/>
    </row>
    <row r="16" spans="1:5" ht="15.75" x14ac:dyDescent="0.2">
      <c r="A16" s="182">
        <v>99000000000</v>
      </c>
      <c r="B16" s="660" t="s">
        <v>221</v>
      </c>
      <c r="C16" s="661"/>
      <c r="D16" s="662"/>
      <c r="E16" s="183">
        <f>E17+E18+E20+E19</f>
        <v>4757300</v>
      </c>
    </row>
    <row r="17" spans="1:5" ht="15.75" hidden="1" customHeight="1" x14ac:dyDescent="0.2">
      <c r="A17" s="184">
        <f>додаток_1!B106</f>
        <v>41033900</v>
      </c>
      <c r="B17" s="639" t="str">
        <f>додаток_1!C106</f>
        <v>Освітня субвенція з державного бюджету місцевим бюджетам</v>
      </c>
      <c r="C17" s="643"/>
      <c r="D17" s="640"/>
      <c r="E17" s="185"/>
    </row>
    <row r="18" spans="1:5" ht="60" customHeight="1" x14ac:dyDescent="0.25">
      <c r="A18" s="184">
        <v>41021400</v>
      </c>
      <c r="B18" s="637" t="s">
        <v>277</v>
      </c>
      <c r="C18" s="644"/>
      <c r="D18" s="638"/>
      <c r="E18" s="482">
        <f>додаток_1!D103</f>
        <v>4757300</v>
      </c>
    </row>
    <row r="19" spans="1:5" ht="42" hidden="1" customHeight="1" x14ac:dyDescent="0.2">
      <c r="A19" s="184">
        <f>додаток_1!B105</f>
        <v>41033300</v>
      </c>
      <c r="B19" s="639" t="str">
        <f>додаток_1!C105</f>
        <v>Субвенція з державного бюджету місецвим бюджетам на забезпечення харчуванням учнів початкових класів закладів загальної середньої освіти</v>
      </c>
      <c r="C19" s="643"/>
      <c r="D19" s="640"/>
      <c r="E19" s="185"/>
    </row>
    <row r="20" spans="1:5" ht="32.25" hidden="1" customHeight="1" x14ac:dyDescent="0.2">
      <c r="A20" s="184">
        <f>додаток_1!B109</f>
        <v>41036500</v>
      </c>
      <c r="B20" s="639" t="str">
        <f>додаток_1!C109</f>
        <v>Субвенція з державного бюджету місцевим бюджетам на облаштування безпечних умов у закладах охорони здоров"я</v>
      </c>
      <c r="C20" s="643"/>
      <c r="D20" s="640"/>
      <c r="E20" s="185">
        <f>додаток_1!E109</f>
        <v>0</v>
      </c>
    </row>
    <row r="21" spans="1:5" ht="32.25" hidden="1" customHeight="1" x14ac:dyDescent="0.2">
      <c r="A21" s="182">
        <v>17100000000</v>
      </c>
      <c r="B21" s="663" t="s">
        <v>199</v>
      </c>
      <c r="C21" s="663"/>
      <c r="D21" s="663"/>
      <c r="E21" s="183">
        <f>SUM(E22:E25)</f>
        <v>0</v>
      </c>
    </row>
    <row r="22" spans="1:5" ht="30" hidden="1" customHeight="1" x14ac:dyDescent="0.25">
      <c r="A22" s="184">
        <f>додаток_1!B114</f>
        <v>41051000</v>
      </c>
      <c r="B22" s="637" t="str">
        <f>додаток_1!C114</f>
        <v>Субвенція з місцевого бюджету на здійснення переданих видатків у сфері освіти за рахунок коштів освітньої субвенції</v>
      </c>
      <c r="C22" s="644"/>
      <c r="D22" s="638"/>
      <c r="E22" s="185">
        <f>додаток_1!D114</f>
        <v>0</v>
      </c>
    </row>
    <row r="23" spans="1:5" ht="30" hidden="1" customHeight="1" x14ac:dyDescent="0.2">
      <c r="A23" s="184">
        <v>41040400</v>
      </c>
      <c r="B23" s="639" t="s">
        <v>286</v>
      </c>
      <c r="C23" s="643"/>
      <c r="D23" s="640"/>
      <c r="E23" s="185">
        <f>додаток_1!E112</f>
        <v>0</v>
      </c>
    </row>
    <row r="24" spans="1:5" ht="48" hidden="1" customHeight="1" x14ac:dyDescent="0.2">
      <c r="A24" s="184">
        <f>додаток_1!B115</f>
        <v>41051200</v>
      </c>
      <c r="B24" s="639" t="str">
        <f>додаток_1!C115</f>
        <v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v>
      </c>
      <c r="C24" s="643"/>
      <c r="D24" s="640"/>
      <c r="E24" s="185">
        <f>додаток_1!D115</f>
        <v>0</v>
      </c>
    </row>
    <row r="25" spans="1:5" ht="38.25" hidden="1" customHeight="1" x14ac:dyDescent="0.2">
      <c r="A25" s="184">
        <f>додаток_1!B119</f>
        <v>41051400</v>
      </c>
      <c r="B25" s="639" t="str">
        <f>додаток_1!C119</f>
        <v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v>
      </c>
      <c r="C25" s="643"/>
      <c r="D25" s="640"/>
      <c r="E25" s="185">
        <f>додаток_1!D119</f>
        <v>0</v>
      </c>
    </row>
    <row r="26" spans="1:5" s="104" customFormat="1" ht="15.75" x14ac:dyDescent="0.25">
      <c r="A26" s="186">
        <v>17558000000</v>
      </c>
      <c r="B26" s="645" t="s">
        <v>197</v>
      </c>
      <c r="C26" s="646"/>
      <c r="D26" s="647"/>
      <c r="E26" s="187">
        <f>SUM(E27:E35)</f>
        <v>2487056</v>
      </c>
    </row>
    <row r="27" spans="1:5" ht="30" customHeight="1" x14ac:dyDescent="0.25">
      <c r="A27" s="184">
        <v>41053900</v>
      </c>
      <c r="B27" s="637" t="s">
        <v>469</v>
      </c>
      <c r="C27" s="644"/>
      <c r="D27" s="638"/>
      <c r="E27" s="154">
        <v>175520</v>
      </c>
    </row>
    <row r="28" spans="1:5" ht="32.25" customHeight="1" x14ac:dyDescent="0.25">
      <c r="A28" s="184">
        <v>41053900</v>
      </c>
      <c r="B28" s="637" t="s">
        <v>567</v>
      </c>
      <c r="C28" s="644"/>
      <c r="D28" s="638"/>
      <c r="E28" s="154">
        <v>883338</v>
      </c>
    </row>
    <row r="29" spans="1:5" ht="50.25" customHeight="1" x14ac:dyDescent="0.25">
      <c r="A29" s="184">
        <v>41053900</v>
      </c>
      <c r="B29" s="637" t="s">
        <v>470</v>
      </c>
      <c r="C29" s="644"/>
      <c r="D29" s="638"/>
      <c r="E29" s="315">
        <v>1099098</v>
      </c>
    </row>
    <row r="30" spans="1:5" ht="32.25" hidden="1" customHeight="1" x14ac:dyDescent="0.25">
      <c r="A30" s="184">
        <f>додаток_1!B114</f>
        <v>41051000</v>
      </c>
      <c r="B30" s="637" t="str">
        <f>додаток_1!C114</f>
        <v>Субвенція з місцевого бюджету на здійснення переданих видатків у сфері освіти за рахунок коштів освітньої субвенції</v>
      </c>
      <c r="C30" s="644"/>
      <c r="D30" s="638"/>
      <c r="E30" s="325"/>
    </row>
    <row r="31" spans="1:5" ht="26.25" hidden="1" customHeight="1" x14ac:dyDescent="0.2">
      <c r="A31" s="184">
        <v>41053900</v>
      </c>
      <c r="B31" s="639" t="s">
        <v>342</v>
      </c>
      <c r="C31" s="643"/>
      <c r="D31" s="640"/>
      <c r="E31" s="325"/>
    </row>
    <row r="32" spans="1:5" ht="47.25" hidden="1" customHeight="1" x14ac:dyDescent="0.25">
      <c r="A32" s="184">
        <v>41053900</v>
      </c>
      <c r="B32" s="637" t="s">
        <v>256</v>
      </c>
      <c r="C32" s="644"/>
      <c r="D32" s="638"/>
      <c r="E32" s="325"/>
    </row>
    <row r="33" spans="1:6" ht="48" hidden="1" customHeight="1" x14ac:dyDescent="0.25">
      <c r="A33" s="184">
        <v>41053900</v>
      </c>
      <c r="B33" s="671" t="s">
        <v>294</v>
      </c>
      <c r="C33" s="672"/>
      <c r="D33" s="673"/>
      <c r="E33" s="315"/>
    </row>
    <row r="34" spans="1:6" ht="32.25" hidden="1" customHeight="1" x14ac:dyDescent="0.25">
      <c r="A34" s="184">
        <v>41053900</v>
      </c>
      <c r="B34" s="637" t="s">
        <v>293</v>
      </c>
      <c r="C34" s="644"/>
      <c r="D34" s="638"/>
      <c r="E34" s="154"/>
    </row>
    <row r="35" spans="1:6" ht="37.5" customHeight="1" x14ac:dyDescent="0.25">
      <c r="A35" s="184">
        <v>41053900</v>
      </c>
      <c r="B35" s="637" t="s">
        <v>471</v>
      </c>
      <c r="C35" s="644"/>
      <c r="D35" s="638"/>
      <c r="E35" s="154">
        <v>329100</v>
      </c>
    </row>
    <row r="36" spans="1:6" s="104" customFormat="1" ht="15.75" x14ac:dyDescent="0.25">
      <c r="A36" s="188">
        <v>17563000000</v>
      </c>
      <c r="B36" s="641" t="s">
        <v>198</v>
      </c>
      <c r="C36" s="670"/>
      <c r="D36" s="642"/>
      <c r="E36" s="189">
        <f>E37+E38+E40+E39</f>
        <v>6000000</v>
      </c>
    </row>
    <row r="37" spans="1:6" s="104" customFormat="1" ht="36" customHeight="1" x14ac:dyDescent="0.25">
      <c r="A37" s="184">
        <v>41053900</v>
      </c>
      <c r="B37" s="637" t="s">
        <v>392</v>
      </c>
      <c r="C37" s="644"/>
      <c r="D37" s="638"/>
      <c r="E37" s="315">
        <v>5600000</v>
      </c>
    </row>
    <row r="38" spans="1:6" ht="30" customHeight="1" x14ac:dyDescent="0.25">
      <c r="A38" s="184">
        <v>41053900</v>
      </c>
      <c r="B38" s="639" t="s">
        <v>257</v>
      </c>
      <c r="C38" s="643"/>
      <c r="D38" s="640"/>
      <c r="E38" s="156">
        <v>170000</v>
      </c>
    </row>
    <row r="39" spans="1:6" ht="55.5" customHeight="1" x14ac:dyDescent="0.25">
      <c r="A39" s="184">
        <v>41053900</v>
      </c>
      <c r="B39" s="637" t="s">
        <v>473</v>
      </c>
      <c r="C39" s="644"/>
      <c r="D39" s="638"/>
      <c r="E39" s="154">
        <v>30000</v>
      </c>
    </row>
    <row r="40" spans="1:6" ht="35.25" customHeight="1" x14ac:dyDescent="0.25">
      <c r="A40" s="184">
        <v>41053900</v>
      </c>
      <c r="B40" s="637" t="s">
        <v>472</v>
      </c>
      <c r="C40" s="644"/>
      <c r="D40" s="638"/>
      <c r="E40" s="154">
        <v>200000</v>
      </c>
    </row>
    <row r="41" spans="1:6" ht="15.75" hidden="1" x14ac:dyDescent="0.25">
      <c r="A41" s="188">
        <v>17314200000</v>
      </c>
      <c r="B41" s="669" t="s">
        <v>224</v>
      </c>
      <c r="C41" s="669"/>
      <c r="D41" s="669"/>
      <c r="E41" s="190"/>
    </row>
    <row r="42" spans="1:6" ht="15.75" x14ac:dyDescent="0.2">
      <c r="A42" s="664" t="s">
        <v>223</v>
      </c>
      <c r="B42" s="665"/>
      <c r="C42" s="665"/>
      <c r="D42" s="665"/>
      <c r="E42" s="666"/>
    </row>
    <row r="43" spans="1:6" ht="15.75" hidden="1" x14ac:dyDescent="0.25">
      <c r="A43" s="188">
        <v>17100000000</v>
      </c>
      <c r="B43" s="669" t="s">
        <v>199</v>
      </c>
      <c r="C43" s="669"/>
      <c r="D43" s="669"/>
      <c r="E43" s="192">
        <f>E44+E45</f>
        <v>0</v>
      </c>
    </row>
    <row r="44" spans="1:6" ht="48.75" hidden="1" customHeight="1" x14ac:dyDescent="0.2">
      <c r="A44" s="191">
        <v>41051100</v>
      </c>
      <c r="B44" s="639" t="s">
        <v>343</v>
      </c>
      <c r="C44" s="643"/>
      <c r="D44" s="640"/>
      <c r="E44" s="193">
        <f>додаток_1!D118</f>
        <v>0</v>
      </c>
    </row>
    <row r="45" spans="1:6" ht="45.75" hidden="1" customHeight="1" x14ac:dyDescent="0.2">
      <c r="A45" s="191">
        <v>41053900</v>
      </c>
      <c r="B45" s="639" t="s">
        <v>258</v>
      </c>
      <c r="C45" s="643"/>
      <c r="D45" s="640"/>
      <c r="E45" s="193"/>
    </row>
    <row r="46" spans="1:6" ht="15.75" x14ac:dyDescent="0.25">
      <c r="A46" s="188" t="s">
        <v>118</v>
      </c>
      <c r="B46" s="641" t="s">
        <v>230</v>
      </c>
      <c r="C46" s="670"/>
      <c r="D46" s="642"/>
      <c r="E46" s="189">
        <f>E47+E48</f>
        <v>13244356</v>
      </c>
    </row>
    <row r="47" spans="1:6" ht="15.75" x14ac:dyDescent="0.25">
      <c r="A47" s="194" t="s">
        <v>118</v>
      </c>
      <c r="B47" s="637" t="s">
        <v>200</v>
      </c>
      <c r="C47" s="644"/>
      <c r="D47" s="638"/>
      <c r="E47" s="195">
        <f>E26+E36+E16+E21</f>
        <v>13244356</v>
      </c>
    </row>
    <row r="48" spans="1:6" s="104" customFormat="1" ht="16.5" thickBot="1" x14ac:dyDescent="0.3">
      <c r="A48" s="196" t="s">
        <v>118</v>
      </c>
      <c r="B48" s="674" t="s">
        <v>231</v>
      </c>
      <c r="C48" s="675"/>
      <c r="D48" s="676"/>
      <c r="E48" s="197">
        <f>E43</f>
        <v>0</v>
      </c>
      <c r="F48" s="174">
        <f>E46-додаток_1!D100</f>
        <v>0</v>
      </c>
    </row>
    <row r="50" spans="1:6" ht="18.75" x14ac:dyDescent="0.3">
      <c r="A50" s="29" t="s">
        <v>232</v>
      </c>
      <c r="B50" s="39"/>
      <c r="C50" s="39"/>
      <c r="D50" s="39"/>
      <c r="E50" s="39"/>
    </row>
    <row r="51" spans="1:6" ht="16.5" thickBot="1" x14ac:dyDescent="0.3">
      <c r="E51" s="177" t="s">
        <v>19</v>
      </c>
    </row>
    <row r="52" spans="1:6" ht="155.25" customHeight="1" thickBot="1" x14ac:dyDescent="0.25">
      <c r="A52" s="198" t="s">
        <v>233</v>
      </c>
      <c r="B52" s="199" t="s">
        <v>240</v>
      </c>
      <c r="C52" s="651" t="s">
        <v>234</v>
      </c>
      <c r="D52" s="653"/>
      <c r="E52" s="200" t="s">
        <v>106</v>
      </c>
    </row>
    <row r="53" spans="1:6" ht="13.5" thickBot="1" x14ac:dyDescent="0.25">
      <c r="A53" s="180">
        <v>1</v>
      </c>
      <c r="B53" s="45">
        <v>2</v>
      </c>
      <c r="C53" s="654">
        <v>3</v>
      </c>
      <c r="D53" s="656"/>
      <c r="E53" s="181">
        <v>4</v>
      </c>
    </row>
    <row r="54" spans="1:6" ht="15.75" x14ac:dyDescent="0.2">
      <c r="A54" s="679" t="s">
        <v>235</v>
      </c>
      <c r="B54" s="680"/>
      <c r="C54" s="680"/>
      <c r="D54" s="680"/>
      <c r="E54" s="681"/>
    </row>
    <row r="55" spans="1:6" ht="15" hidden="1" customHeight="1" x14ac:dyDescent="0.2">
      <c r="A55" s="201" t="s">
        <v>215</v>
      </c>
      <c r="B55" s="202">
        <v>9770</v>
      </c>
      <c r="C55" s="677" t="s">
        <v>239</v>
      </c>
      <c r="D55" s="678"/>
      <c r="E55" s="183">
        <f>E56+E59</f>
        <v>0</v>
      </c>
      <c r="F55" s="48"/>
    </row>
    <row r="56" spans="1:6" ht="15.75" hidden="1" customHeight="1" x14ac:dyDescent="0.25">
      <c r="A56" s="188">
        <v>17100000000</v>
      </c>
      <c r="B56" s="202"/>
      <c r="C56" s="641" t="s">
        <v>199</v>
      </c>
      <c r="D56" s="642"/>
      <c r="E56" s="183">
        <f>E57+E58</f>
        <v>0</v>
      </c>
    </row>
    <row r="57" spans="1:6" ht="74.25" hidden="1" customHeight="1" x14ac:dyDescent="0.2">
      <c r="A57" s="182"/>
      <c r="B57" s="202"/>
      <c r="C57" s="639" t="s">
        <v>326</v>
      </c>
      <c r="D57" s="640"/>
      <c r="E57" s="193"/>
    </row>
    <row r="58" spans="1:6" ht="69.75" hidden="1" customHeight="1" x14ac:dyDescent="0.2">
      <c r="A58" s="182"/>
      <c r="B58" s="202"/>
      <c r="C58" s="639" t="s">
        <v>312</v>
      </c>
      <c r="D58" s="640"/>
      <c r="E58" s="193"/>
    </row>
    <row r="59" spans="1:6" ht="15" hidden="1" customHeight="1" x14ac:dyDescent="0.25">
      <c r="A59" s="188">
        <v>17314200000</v>
      </c>
      <c r="B59" s="206"/>
      <c r="C59" s="641" t="s">
        <v>224</v>
      </c>
      <c r="D59" s="642"/>
      <c r="E59" s="183">
        <f>E60+E61</f>
        <v>0</v>
      </c>
    </row>
    <row r="60" spans="1:6" ht="47.25" hidden="1" customHeight="1" x14ac:dyDescent="0.25">
      <c r="A60" s="207"/>
      <c r="B60" s="208"/>
      <c r="C60" s="637" t="s">
        <v>313</v>
      </c>
      <c r="D60" s="638"/>
      <c r="E60" s="185"/>
    </row>
    <row r="61" spans="1:6" ht="63.75" hidden="1" customHeight="1" x14ac:dyDescent="0.25">
      <c r="A61" s="207"/>
      <c r="B61" s="208"/>
      <c r="C61" s="637" t="s">
        <v>292</v>
      </c>
      <c r="D61" s="638"/>
      <c r="E61" s="204"/>
    </row>
    <row r="62" spans="1:6" s="104" customFormat="1" ht="37.5" hidden="1" customHeight="1" x14ac:dyDescent="0.25">
      <c r="A62" s="201" t="s">
        <v>217</v>
      </c>
      <c r="B62" s="209">
        <v>9800</v>
      </c>
      <c r="C62" s="641" t="str">
        <f>додаток_3!D47</f>
        <v>Субвенція з місцевого бюджету державному бюджету на виконання програм соціально-економічного розвитку регіонів</v>
      </c>
      <c r="D62" s="642"/>
      <c r="E62" s="236">
        <f>E67+E64+E66+E65+E63</f>
        <v>0</v>
      </c>
    </row>
    <row r="63" spans="1:6" s="104" customFormat="1" ht="57" hidden="1" customHeight="1" x14ac:dyDescent="0.25">
      <c r="A63" s="201"/>
      <c r="B63" s="210"/>
      <c r="C63" s="637" t="s">
        <v>328</v>
      </c>
      <c r="D63" s="638"/>
      <c r="E63" s="237"/>
    </row>
    <row r="64" spans="1:6" s="104" customFormat="1" ht="63" hidden="1" customHeight="1" x14ac:dyDescent="0.2">
      <c r="A64" s="201" t="s">
        <v>253</v>
      </c>
      <c r="B64" s="210"/>
      <c r="C64" s="639" t="s">
        <v>321</v>
      </c>
      <c r="D64" s="640"/>
      <c r="E64" s="237"/>
    </row>
    <row r="65" spans="1:5" s="104" customFormat="1" ht="36.75" hidden="1" customHeight="1" x14ac:dyDescent="0.25">
      <c r="A65" s="201" t="s">
        <v>253</v>
      </c>
      <c r="B65" s="210"/>
      <c r="C65" s="637" t="s">
        <v>314</v>
      </c>
      <c r="D65" s="638"/>
      <c r="E65" s="237"/>
    </row>
    <row r="66" spans="1:5" s="104" customFormat="1" ht="37.5" hidden="1" customHeight="1" x14ac:dyDescent="0.25">
      <c r="A66" s="201" t="s">
        <v>253</v>
      </c>
      <c r="B66" s="211"/>
      <c r="C66" s="637" t="s">
        <v>297</v>
      </c>
      <c r="D66" s="638"/>
      <c r="E66" s="195"/>
    </row>
    <row r="67" spans="1:5" ht="24.75" hidden="1" customHeight="1" x14ac:dyDescent="0.25">
      <c r="A67" s="201" t="s">
        <v>253</v>
      </c>
      <c r="B67" s="212"/>
      <c r="C67" s="637" t="s">
        <v>320</v>
      </c>
      <c r="D67" s="638"/>
      <c r="E67" s="195"/>
    </row>
    <row r="68" spans="1:5" ht="15.75" x14ac:dyDescent="0.2">
      <c r="A68" s="664" t="s">
        <v>236</v>
      </c>
      <c r="B68" s="665"/>
      <c r="C68" s="665"/>
      <c r="D68" s="665"/>
      <c r="E68" s="666"/>
    </row>
    <row r="69" spans="1:5" ht="63.75" hidden="1" customHeight="1" x14ac:dyDescent="0.2">
      <c r="A69" s="201" t="s">
        <v>244</v>
      </c>
      <c r="B69" s="202">
        <v>9730</v>
      </c>
      <c r="C69" s="667" t="s">
        <v>245</v>
      </c>
      <c r="D69" s="668"/>
      <c r="E69" s="203">
        <f>E70</f>
        <v>0</v>
      </c>
    </row>
    <row r="70" spans="1:5" ht="15.75" hidden="1" x14ac:dyDescent="0.25">
      <c r="A70" s="188">
        <v>17100000000</v>
      </c>
      <c r="B70" s="202"/>
      <c r="C70" s="641" t="s">
        <v>199</v>
      </c>
      <c r="D70" s="642"/>
      <c r="E70" s="203">
        <f>E71</f>
        <v>0</v>
      </c>
    </row>
    <row r="71" spans="1:5" ht="66" hidden="1" customHeight="1" x14ac:dyDescent="0.25">
      <c r="A71" s="188"/>
      <c r="B71" s="202"/>
      <c r="C71" s="639" t="s">
        <v>259</v>
      </c>
      <c r="D71" s="640"/>
      <c r="E71" s="204"/>
    </row>
    <row r="72" spans="1:5" ht="35.25" hidden="1" customHeight="1" x14ac:dyDescent="0.2">
      <c r="A72" s="201" t="s">
        <v>124</v>
      </c>
      <c r="B72" s="202">
        <v>9740</v>
      </c>
      <c r="C72" s="667" t="s">
        <v>104</v>
      </c>
      <c r="D72" s="668"/>
      <c r="E72" s="183">
        <f>E73</f>
        <v>0</v>
      </c>
    </row>
    <row r="73" spans="1:5" ht="24" hidden="1" customHeight="1" x14ac:dyDescent="0.25">
      <c r="A73" s="188">
        <v>17100000000</v>
      </c>
      <c r="B73" s="202"/>
      <c r="C73" s="641" t="s">
        <v>199</v>
      </c>
      <c r="D73" s="642"/>
      <c r="E73" s="183">
        <f>E74</f>
        <v>0</v>
      </c>
    </row>
    <row r="74" spans="1:5" ht="66" hidden="1" customHeight="1" x14ac:dyDescent="0.25">
      <c r="A74" s="188"/>
      <c r="B74" s="202"/>
      <c r="C74" s="639" t="s">
        <v>271</v>
      </c>
      <c r="D74" s="640"/>
      <c r="E74" s="185"/>
    </row>
    <row r="75" spans="1:5" ht="15.75" hidden="1" x14ac:dyDescent="0.2">
      <c r="A75" s="201" t="s">
        <v>324</v>
      </c>
      <c r="B75" s="202">
        <v>9420</v>
      </c>
      <c r="C75" s="677" t="s">
        <v>239</v>
      </c>
      <c r="D75" s="678"/>
      <c r="E75" s="183">
        <f>E76</f>
        <v>0</v>
      </c>
    </row>
    <row r="76" spans="1:5" ht="15.75" hidden="1" x14ac:dyDescent="0.25">
      <c r="A76" s="188">
        <v>17100000000</v>
      </c>
      <c r="B76" s="202"/>
      <c r="C76" s="641" t="s">
        <v>199</v>
      </c>
      <c r="D76" s="642"/>
      <c r="E76" s="183">
        <f>E77+E79+E78</f>
        <v>0</v>
      </c>
    </row>
    <row r="77" spans="1:5" ht="93" hidden="1" customHeight="1" x14ac:dyDescent="0.2">
      <c r="A77" s="191"/>
      <c r="B77" s="208"/>
      <c r="C77" s="639" t="s">
        <v>325</v>
      </c>
      <c r="D77" s="640"/>
      <c r="E77" s="193"/>
    </row>
    <row r="78" spans="1:5" ht="31.5" hidden="1" customHeight="1" x14ac:dyDescent="0.25">
      <c r="A78" s="191"/>
      <c r="B78" s="208"/>
      <c r="C78" s="637"/>
      <c r="D78" s="638"/>
      <c r="E78" s="205"/>
    </row>
    <row r="79" spans="1:5" ht="62.25" hidden="1" customHeight="1" x14ac:dyDescent="0.25">
      <c r="A79" s="191"/>
      <c r="B79" s="208"/>
      <c r="C79" s="637"/>
      <c r="D79" s="638"/>
      <c r="E79" s="205"/>
    </row>
    <row r="80" spans="1:5" s="104" customFormat="1" ht="15.75" hidden="1" x14ac:dyDescent="0.25">
      <c r="A80" s="182">
        <v>17314200000</v>
      </c>
      <c r="B80" s="202"/>
      <c r="C80" s="641" t="s">
        <v>224</v>
      </c>
      <c r="D80" s="642"/>
      <c r="E80" s="213"/>
    </row>
    <row r="81" spans="1:5" ht="15.75" hidden="1" x14ac:dyDescent="0.25">
      <c r="A81" s="191"/>
      <c r="B81" s="208"/>
      <c r="C81" s="637"/>
      <c r="D81" s="638"/>
      <c r="E81" s="205"/>
    </row>
    <row r="82" spans="1:5" ht="39.75" hidden="1" customHeight="1" x14ac:dyDescent="0.25">
      <c r="A82" s="201" t="s">
        <v>217</v>
      </c>
      <c r="B82" s="209">
        <v>9800</v>
      </c>
      <c r="C82" s="641" t="str">
        <f>C62</f>
        <v>Субвенція з місцевого бюджету державному бюджету на виконання програм соціально-економічного розвитку регіонів</v>
      </c>
      <c r="D82" s="642"/>
      <c r="E82" s="189">
        <f>SUM(E83:E88)</f>
        <v>0</v>
      </c>
    </row>
    <row r="83" spans="1:5" ht="36.75" hidden="1" customHeight="1" x14ac:dyDescent="0.25">
      <c r="A83" s="201" t="s">
        <v>253</v>
      </c>
      <c r="B83" s="210"/>
      <c r="C83" s="637" t="s">
        <v>316</v>
      </c>
      <c r="D83" s="638"/>
      <c r="E83" s="195"/>
    </row>
    <row r="84" spans="1:5" ht="49.5" hidden="1" customHeight="1" x14ac:dyDescent="0.25">
      <c r="A84" s="201" t="s">
        <v>253</v>
      </c>
      <c r="B84" s="210"/>
      <c r="C84" s="639" t="s">
        <v>295</v>
      </c>
      <c r="D84" s="640"/>
      <c r="E84" s="195"/>
    </row>
    <row r="85" spans="1:5" ht="39" hidden="1" customHeight="1" x14ac:dyDescent="0.25">
      <c r="A85" s="201" t="s">
        <v>253</v>
      </c>
      <c r="B85" s="214"/>
      <c r="C85" s="637" t="s">
        <v>296</v>
      </c>
      <c r="D85" s="638"/>
      <c r="E85" s="195"/>
    </row>
    <row r="86" spans="1:5" ht="44.25" hidden="1" customHeight="1" x14ac:dyDescent="0.25">
      <c r="A86" s="201" t="s">
        <v>253</v>
      </c>
      <c r="B86" s="214"/>
      <c r="C86" s="637" t="s">
        <v>322</v>
      </c>
      <c r="D86" s="638"/>
      <c r="E86" s="195"/>
    </row>
    <row r="87" spans="1:5" ht="26.25" hidden="1" customHeight="1" x14ac:dyDescent="0.25">
      <c r="A87" s="201" t="s">
        <v>253</v>
      </c>
      <c r="B87" s="214"/>
      <c r="C87" s="637" t="s">
        <v>299</v>
      </c>
      <c r="D87" s="638"/>
      <c r="E87" s="195"/>
    </row>
    <row r="88" spans="1:5" ht="37.5" hidden="1" customHeight="1" x14ac:dyDescent="0.25">
      <c r="A88" s="201" t="s">
        <v>253</v>
      </c>
      <c r="B88" s="214"/>
      <c r="C88" s="637" t="s">
        <v>317</v>
      </c>
      <c r="D88" s="638"/>
      <c r="E88" s="195">
        <v>0</v>
      </c>
    </row>
    <row r="89" spans="1:5" ht="15.75" x14ac:dyDescent="0.25">
      <c r="A89" s="188" t="s">
        <v>118</v>
      </c>
      <c r="B89" s="641" t="s">
        <v>230</v>
      </c>
      <c r="C89" s="670"/>
      <c r="D89" s="642"/>
      <c r="E89" s="189">
        <f>E90+E91</f>
        <v>0</v>
      </c>
    </row>
    <row r="90" spans="1:5" ht="15.75" x14ac:dyDescent="0.25">
      <c r="A90" s="194" t="s">
        <v>118</v>
      </c>
      <c r="B90" s="637" t="s">
        <v>200</v>
      </c>
      <c r="C90" s="644"/>
      <c r="D90" s="638"/>
      <c r="E90" s="195">
        <f>E55+E62</f>
        <v>0</v>
      </c>
    </row>
    <row r="91" spans="1:5" ht="16.5" thickBot="1" x14ac:dyDescent="0.3">
      <c r="A91" s="196" t="s">
        <v>118</v>
      </c>
      <c r="B91" s="674" t="s">
        <v>231</v>
      </c>
      <c r="C91" s="675"/>
      <c r="D91" s="676"/>
      <c r="E91" s="197">
        <f>E75+E82+E69+E72</f>
        <v>0</v>
      </c>
    </row>
    <row r="97" spans="1:4" s="26" customFormat="1" ht="18.75" x14ac:dyDescent="0.3">
      <c r="B97" s="26" t="s">
        <v>272</v>
      </c>
      <c r="D97" s="26" t="s">
        <v>461</v>
      </c>
    </row>
    <row r="98" spans="1:4" ht="18.75" x14ac:dyDescent="0.3">
      <c r="A98" s="26"/>
      <c r="D98" s="26"/>
    </row>
  </sheetData>
  <mergeCells count="83">
    <mergeCell ref="B90:D90"/>
    <mergeCell ref="B41:D41"/>
    <mergeCell ref="B38:D38"/>
    <mergeCell ref="B40:D40"/>
    <mergeCell ref="C77:D77"/>
    <mergeCell ref="C83:D83"/>
    <mergeCell ref="C58:D58"/>
    <mergeCell ref="C56:D56"/>
    <mergeCell ref="C57:D57"/>
    <mergeCell ref="B48:D48"/>
    <mergeCell ref="A54:E54"/>
    <mergeCell ref="A42:E42"/>
    <mergeCell ref="B44:D44"/>
    <mergeCell ref="B45:D45"/>
    <mergeCell ref="C88:D88"/>
    <mergeCell ref="C63:D63"/>
    <mergeCell ref="B91:D91"/>
    <mergeCell ref="C52:D52"/>
    <mergeCell ref="C53:D53"/>
    <mergeCell ref="C62:D62"/>
    <mergeCell ref="C67:D67"/>
    <mergeCell ref="C55:D55"/>
    <mergeCell ref="C66:D66"/>
    <mergeCell ref="C71:D71"/>
    <mergeCell ref="C75:D75"/>
    <mergeCell ref="C72:D72"/>
    <mergeCell ref="B89:D89"/>
    <mergeCell ref="C59:D59"/>
    <mergeCell ref="C80:D80"/>
    <mergeCell ref="C79:D79"/>
    <mergeCell ref="C78:D78"/>
    <mergeCell ref="C76:D76"/>
    <mergeCell ref="B21:D21"/>
    <mergeCell ref="A68:E68"/>
    <mergeCell ref="C69:D69"/>
    <mergeCell ref="B39:D39"/>
    <mergeCell ref="B37:D37"/>
    <mergeCell ref="B43:D43"/>
    <mergeCell ref="B47:D47"/>
    <mergeCell ref="B46:D46"/>
    <mergeCell ref="B30:D30"/>
    <mergeCell ref="B33:D33"/>
    <mergeCell ref="B28:D28"/>
    <mergeCell ref="B24:D24"/>
    <mergeCell ref="B25:D25"/>
    <mergeCell ref="B22:D22"/>
    <mergeCell ref="B27:D27"/>
    <mergeCell ref="B36:D36"/>
    <mergeCell ref="B13:D13"/>
    <mergeCell ref="B14:D14"/>
    <mergeCell ref="B20:D20"/>
    <mergeCell ref="A7:E7"/>
    <mergeCell ref="A8:B8"/>
    <mergeCell ref="A15:E15"/>
    <mergeCell ref="B16:D16"/>
    <mergeCell ref="B17:D17"/>
    <mergeCell ref="B19:D19"/>
    <mergeCell ref="B18:D18"/>
    <mergeCell ref="D2:E2"/>
    <mergeCell ref="D1:E1"/>
    <mergeCell ref="D3:E3"/>
    <mergeCell ref="D4:E4"/>
    <mergeCell ref="A6:E6"/>
    <mergeCell ref="B23:D23"/>
    <mergeCell ref="B29:D29"/>
    <mergeCell ref="C73:D73"/>
    <mergeCell ref="C74:D74"/>
    <mergeCell ref="C60:D60"/>
    <mergeCell ref="C61:D61"/>
    <mergeCell ref="C64:D64"/>
    <mergeCell ref="C65:D65"/>
    <mergeCell ref="B26:D26"/>
    <mergeCell ref="B34:D34"/>
    <mergeCell ref="B31:D31"/>
    <mergeCell ref="B35:D35"/>
    <mergeCell ref="B32:D32"/>
    <mergeCell ref="C85:D85"/>
    <mergeCell ref="C86:D86"/>
    <mergeCell ref="C84:D84"/>
    <mergeCell ref="C70:D70"/>
    <mergeCell ref="C87:D87"/>
    <mergeCell ref="C82:D82"/>
    <mergeCell ref="C81:D81"/>
  </mergeCells>
  <pageMargins left="1.02" right="0.26" top="0.32" bottom="0.34" header="0.31496062992125984" footer="0.31496062992125984"/>
  <pageSetup paperSize="9"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81"/>
  <sheetViews>
    <sheetView view="pageBreakPreview" zoomScale="80" zoomScaleNormal="100" zoomScaleSheetLayoutView="80" workbookViewId="0"/>
  </sheetViews>
  <sheetFormatPr defaultRowHeight="12.75" x14ac:dyDescent="0.2"/>
  <cols>
    <col min="1" max="1" width="6.28515625" style="1" customWidth="1"/>
    <col min="2" max="2" width="19.28515625" style="1" customWidth="1"/>
    <col min="3" max="3" width="22.28515625" style="1" customWidth="1"/>
    <col min="4" max="4" width="35.42578125" style="1" customWidth="1"/>
    <col min="5" max="5" width="47" style="1" customWidth="1"/>
    <col min="6" max="6" width="23.28515625" style="1" customWidth="1"/>
    <col min="7" max="7" width="16.7109375" style="1" customWidth="1"/>
    <col min="8" max="8" width="19.140625" style="1" customWidth="1"/>
    <col min="9" max="9" width="19.42578125" style="1" customWidth="1"/>
    <col min="10" max="10" width="18.5703125" style="1" customWidth="1"/>
    <col min="11" max="11" width="10.7109375" style="1" customWidth="1"/>
    <col min="12" max="12" width="10.28515625" style="1" customWidth="1"/>
    <col min="13" max="13" width="9.85546875" style="1" customWidth="1"/>
    <col min="14" max="16384" width="9.140625" style="1"/>
  </cols>
  <sheetData>
    <row r="1" spans="1:14" x14ac:dyDescent="0.2">
      <c r="F1" s="568" t="s">
        <v>300</v>
      </c>
      <c r="G1" s="568"/>
      <c r="H1" s="568"/>
      <c r="I1" s="568"/>
      <c r="J1" s="568"/>
      <c r="K1" s="568"/>
      <c r="L1" s="568"/>
      <c r="M1" s="568"/>
      <c r="N1" s="568"/>
    </row>
    <row r="2" spans="1:14" x14ac:dyDescent="0.2">
      <c r="F2" s="568" t="str">
        <f>додаток_1!D2</f>
        <v xml:space="preserve"> до проєкту рішення Здолбунівської міської ради</v>
      </c>
      <c r="G2" s="568"/>
      <c r="H2" s="568"/>
      <c r="I2" s="568"/>
      <c r="J2" s="568"/>
      <c r="K2" s="568"/>
      <c r="L2" s="568"/>
      <c r="M2" s="568"/>
      <c r="N2" s="568"/>
    </row>
    <row r="3" spans="1:14" ht="18" customHeight="1" x14ac:dyDescent="0.2">
      <c r="F3" s="570" t="str">
        <f>додаток_1!D3</f>
        <v>"Про бюджет Здолбунівської міської територіальної громади на 2026 рік"</v>
      </c>
      <c r="G3" s="570"/>
      <c r="H3" s="570"/>
      <c r="I3" s="570"/>
      <c r="J3" s="570"/>
      <c r="K3" s="570"/>
      <c r="L3" s="570"/>
      <c r="M3" s="570"/>
      <c r="N3" s="570"/>
    </row>
    <row r="4" spans="1:14" x14ac:dyDescent="0.2">
      <c r="F4" s="568" t="str">
        <f>додаток_1!D4</f>
        <v xml:space="preserve">від 17 грудня 2025 року № </v>
      </c>
      <c r="G4" s="568"/>
      <c r="H4" s="568"/>
      <c r="I4" s="568"/>
      <c r="J4" s="568"/>
      <c r="K4" s="568"/>
      <c r="L4" s="568"/>
      <c r="M4" s="568"/>
      <c r="N4" s="568"/>
    </row>
    <row r="6" spans="1:14" ht="15.75" x14ac:dyDescent="0.25">
      <c r="C6" s="569" t="s">
        <v>443</v>
      </c>
      <c r="D6" s="569"/>
      <c r="E6" s="569"/>
      <c r="F6" s="569"/>
      <c r="G6" s="569"/>
      <c r="H6" s="569"/>
      <c r="I6" s="569"/>
      <c r="J6" s="569"/>
    </row>
    <row r="7" spans="1:14" ht="15.75" x14ac:dyDescent="0.25">
      <c r="C7" s="569" t="s">
        <v>442</v>
      </c>
      <c r="D7" s="569"/>
      <c r="E7" s="569"/>
      <c r="F7" s="569"/>
      <c r="G7" s="569"/>
      <c r="H7" s="569"/>
      <c r="I7" s="569"/>
      <c r="J7" s="569"/>
    </row>
    <row r="8" spans="1:14" ht="15.75" x14ac:dyDescent="0.25">
      <c r="C8" s="569" t="s">
        <v>440</v>
      </c>
      <c r="D8" s="569"/>
      <c r="E8" s="569"/>
      <c r="F8" s="569"/>
      <c r="G8" s="569"/>
      <c r="H8" s="569"/>
      <c r="I8" s="569"/>
      <c r="J8" s="569"/>
    </row>
    <row r="9" spans="1:14" s="38" customFormat="1" ht="11.25" x14ac:dyDescent="0.2">
      <c r="A9" s="741">
        <v>1755900000</v>
      </c>
      <c r="B9" s="741"/>
      <c r="C9" s="40"/>
      <c r="D9" s="40"/>
      <c r="E9" s="40"/>
      <c r="F9" s="40"/>
      <c r="G9" s="40"/>
      <c r="H9" s="40"/>
      <c r="I9" s="40"/>
      <c r="J9" s="40"/>
    </row>
    <row r="10" spans="1:14" s="38" customFormat="1" ht="11.25" x14ac:dyDescent="0.2">
      <c r="A10" s="38" t="s">
        <v>131</v>
      </c>
      <c r="C10" s="40"/>
      <c r="D10" s="40"/>
      <c r="E10" s="40"/>
      <c r="F10" s="40"/>
      <c r="G10" s="40"/>
      <c r="H10" s="40"/>
      <c r="I10" s="215"/>
      <c r="J10" s="40"/>
    </row>
    <row r="11" spans="1:14" ht="13.5" thickBot="1" x14ac:dyDescent="0.25"/>
    <row r="12" spans="1:14" x14ac:dyDescent="0.2">
      <c r="A12" s="744" t="s">
        <v>444</v>
      </c>
      <c r="B12" s="736" t="s">
        <v>445</v>
      </c>
      <c r="C12" s="736" t="s">
        <v>446</v>
      </c>
      <c r="D12" s="736" t="s">
        <v>447</v>
      </c>
      <c r="E12" s="736" t="s">
        <v>448</v>
      </c>
      <c r="F12" s="736" t="s">
        <v>449</v>
      </c>
      <c r="G12" s="736" t="s">
        <v>450</v>
      </c>
      <c r="H12" s="736" t="s">
        <v>451</v>
      </c>
      <c r="I12" s="736" t="s">
        <v>452</v>
      </c>
      <c r="J12" s="738" t="s">
        <v>453</v>
      </c>
      <c r="K12" s="739"/>
      <c r="L12" s="739"/>
      <c r="M12" s="739"/>
      <c r="N12" s="740"/>
    </row>
    <row r="13" spans="1:14" ht="129" customHeight="1" thickBot="1" x14ac:dyDescent="0.25">
      <c r="A13" s="745"/>
      <c r="B13" s="737"/>
      <c r="C13" s="737"/>
      <c r="D13" s="737"/>
      <c r="E13" s="737"/>
      <c r="F13" s="737"/>
      <c r="G13" s="737"/>
      <c r="H13" s="737"/>
      <c r="I13" s="737"/>
      <c r="J13" s="425" t="s">
        <v>454</v>
      </c>
      <c r="K13" s="425" t="s">
        <v>455</v>
      </c>
      <c r="L13" s="425" t="s">
        <v>456</v>
      </c>
      <c r="M13" s="425" t="s">
        <v>457</v>
      </c>
      <c r="N13" s="427" t="s">
        <v>458</v>
      </c>
    </row>
    <row r="14" spans="1:14" s="40" customFormat="1" ht="11.25" thickBot="1" x14ac:dyDescent="0.2">
      <c r="A14" s="470">
        <v>1</v>
      </c>
      <c r="B14" s="471">
        <v>2</v>
      </c>
      <c r="C14" s="471">
        <v>3</v>
      </c>
      <c r="D14" s="471">
        <v>4</v>
      </c>
      <c r="E14" s="471">
        <v>5</v>
      </c>
      <c r="F14" s="471">
        <v>6</v>
      </c>
      <c r="G14" s="471">
        <v>7</v>
      </c>
      <c r="H14" s="471">
        <v>8</v>
      </c>
      <c r="I14" s="471">
        <v>9</v>
      </c>
      <c r="J14" s="471">
        <v>10</v>
      </c>
      <c r="K14" s="472">
        <v>11</v>
      </c>
      <c r="L14" s="472">
        <v>12</v>
      </c>
      <c r="M14" s="472">
        <v>13</v>
      </c>
      <c r="N14" s="473">
        <v>14</v>
      </c>
    </row>
    <row r="15" spans="1:14" s="40" customFormat="1" ht="48.75" customHeight="1" x14ac:dyDescent="0.15">
      <c r="A15" s="440">
        <v>1</v>
      </c>
      <c r="B15" s="441" t="s">
        <v>474</v>
      </c>
      <c r="C15" s="441" t="s">
        <v>118</v>
      </c>
      <c r="D15" s="446" t="s">
        <v>92</v>
      </c>
      <c r="E15" s="565" t="s">
        <v>78</v>
      </c>
      <c r="F15" s="447" t="s">
        <v>501</v>
      </c>
      <c r="G15" s="447" t="s">
        <v>118</v>
      </c>
      <c r="H15" s="469">
        <f>H16</f>
        <v>0</v>
      </c>
      <c r="I15" s="469">
        <f>I16</f>
        <v>100000</v>
      </c>
      <c r="J15" s="469">
        <f>J16</f>
        <v>100000</v>
      </c>
      <c r="K15" s="448"/>
      <c r="L15" s="448"/>
      <c r="M15" s="448"/>
      <c r="N15" s="449"/>
    </row>
    <row r="16" spans="1:14" s="40" customFormat="1" ht="15" x14ac:dyDescent="0.25">
      <c r="A16" s="682" t="s">
        <v>459</v>
      </c>
      <c r="B16" s="686"/>
      <c r="C16" s="481" t="s">
        <v>582</v>
      </c>
      <c r="D16" s="436"/>
      <c r="E16" s="686"/>
      <c r="F16" s="686"/>
      <c r="G16" s="618">
        <v>2026</v>
      </c>
      <c r="H16" s="742"/>
      <c r="I16" s="715">
        <v>100000</v>
      </c>
      <c r="J16" s="715">
        <v>100000</v>
      </c>
      <c r="K16" s="717"/>
      <c r="L16" s="717"/>
      <c r="M16" s="717"/>
      <c r="N16" s="710"/>
    </row>
    <row r="17" spans="1:14" s="40" customFormat="1" ht="93" customHeight="1" thickBot="1" x14ac:dyDescent="0.3">
      <c r="A17" s="683"/>
      <c r="B17" s="687"/>
      <c r="C17" s="731" t="s">
        <v>500</v>
      </c>
      <c r="D17" s="732"/>
      <c r="E17" s="687"/>
      <c r="F17" s="687"/>
      <c r="G17" s="735"/>
      <c r="H17" s="743"/>
      <c r="I17" s="733"/>
      <c r="J17" s="733"/>
      <c r="K17" s="724"/>
      <c r="L17" s="724"/>
      <c r="M17" s="724"/>
      <c r="N17" s="711"/>
    </row>
    <row r="18" spans="1:14" s="158" customFormat="1" ht="87" customHeight="1" x14ac:dyDescent="0.25">
      <c r="A18" s="440" t="s">
        <v>481</v>
      </c>
      <c r="B18" s="441" t="s">
        <v>474</v>
      </c>
      <c r="C18" s="441" t="s">
        <v>118</v>
      </c>
      <c r="D18" s="446" t="s">
        <v>367</v>
      </c>
      <c r="E18" s="566" t="s">
        <v>463</v>
      </c>
      <c r="F18" s="447" t="s">
        <v>480</v>
      </c>
      <c r="G18" s="447" t="s">
        <v>118</v>
      </c>
      <c r="H18" s="469">
        <f>H19+H21</f>
        <v>76989615</v>
      </c>
      <c r="I18" s="469">
        <f t="shared" ref="I18:N18" si="0">I19+I21</f>
        <v>5861424</v>
      </c>
      <c r="J18" s="469">
        <f t="shared" si="0"/>
        <v>5861424</v>
      </c>
      <c r="K18" s="443">
        <f t="shared" si="0"/>
        <v>0</v>
      </c>
      <c r="L18" s="443">
        <f t="shared" si="0"/>
        <v>0</v>
      </c>
      <c r="M18" s="443">
        <f t="shared" si="0"/>
        <v>0</v>
      </c>
      <c r="N18" s="477">
        <f t="shared" si="0"/>
        <v>0</v>
      </c>
    </row>
    <row r="19" spans="1:14" s="158" customFormat="1" ht="18.75" customHeight="1" x14ac:dyDescent="0.25">
      <c r="A19" s="682" t="s">
        <v>482</v>
      </c>
      <c r="B19" s="686"/>
      <c r="C19" s="481" t="s">
        <v>565</v>
      </c>
      <c r="D19" s="436"/>
      <c r="E19" s="686"/>
      <c r="F19" s="686"/>
      <c r="G19" s="618" t="s">
        <v>507</v>
      </c>
      <c r="H19" s="715">
        <v>67934796</v>
      </c>
      <c r="I19" s="715">
        <v>3500000</v>
      </c>
      <c r="J19" s="715">
        <v>3500000</v>
      </c>
      <c r="K19" s="717"/>
      <c r="L19" s="717"/>
      <c r="M19" s="717"/>
      <c r="N19" s="710"/>
    </row>
    <row r="20" spans="1:14" s="158" customFormat="1" ht="37.5" customHeight="1" x14ac:dyDescent="0.25">
      <c r="A20" s="683"/>
      <c r="B20" s="687"/>
      <c r="C20" s="731" t="s">
        <v>505</v>
      </c>
      <c r="D20" s="732"/>
      <c r="E20" s="687"/>
      <c r="F20" s="687"/>
      <c r="G20" s="735"/>
      <c r="H20" s="733"/>
      <c r="I20" s="733"/>
      <c r="J20" s="733"/>
      <c r="K20" s="724"/>
      <c r="L20" s="724"/>
      <c r="M20" s="724"/>
      <c r="N20" s="711"/>
    </row>
    <row r="21" spans="1:14" s="158" customFormat="1" ht="16.5" customHeight="1" x14ac:dyDescent="0.25">
      <c r="A21" s="682" t="s">
        <v>506</v>
      </c>
      <c r="B21" s="686"/>
      <c r="C21" s="481" t="s">
        <v>564</v>
      </c>
      <c r="D21" s="468"/>
      <c r="E21" s="686"/>
      <c r="F21" s="686"/>
      <c r="G21" s="618" t="s">
        <v>508</v>
      </c>
      <c r="H21" s="715">
        <v>9054819</v>
      </c>
      <c r="I21" s="715">
        <v>2361424</v>
      </c>
      <c r="J21" s="715">
        <v>2361424</v>
      </c>
      <c r="K21" s="717"/>
      <c r="L21" s="717"/>
      <c r="M21" s="717"/>
      <c r="N21" s="710"/>
    </row>
    <row r="22" spans="1:14" s="158" customFormat="1" ht="37.5" customHeight="1" thickBot="1" x14ac:dyDescent="0.3">
      <c r="A22" s="725"/>
      <c r="B22" s="721"/>
      <c r="C22" s="719" t="s">
        <v>504</v>
      </c>
      <c r="D22" s="720"/>
      <c r="E22" s="721"/>
      <c r="F22" s="721"/>
      <c r="G22" s="619"/>
      <c r="H22" s="716"/>
      <c r="I22" s="716"/>
      <c r="J22" s="716"/>
      <c r="K22" s="718"/>
      <c r="L22" s="718"/>
      <c r="M22" s="718"/>
      <c r="N22" s="726"/>
    </row>
    <row r="23" spans="1:14" s="158" customFormat="1" ht="88.5" customHeight="1" x14ac:dyDescent="0.25">
      <c r="A23" s="440" t="s">
        <v>485</v>
      </c>
      <c r="B23" s="441" t="s">
        <v>474</v>
      </c>
      <c r="C23" s="441" t="s">
        <v>118</v>
      </c>
      <c r="D23" s="442" t="s">
        <v>478</v>
      </c>
      <c r="E23" s="441" t="s">
        <v>479</v>
      </c>
      <c r="F23" s="447" t="s">
        <v>475</v>
      </c>
      <c r="G23" s="441" t="s">
        <v>468</v>
      </c>
      <c r="H23" s="469">
        <f>H24+H26</f>
        <v>28238235</v>
      </c>
      <c r="I23" s="469">
        <f>I24+I26</f>
        <v>3000000</v>
      </c>
      <c r="J23" s="469">
        <f>I23</f>
        <v>3000000</v>
      </c>
      <c r="K23" s="444"/>
      <c r="L23" s="444"/>
      <c r="M23" s="444"/>
      <c r="N23" s="445"/>
    </row>
    <row r="24" spans="1:14" s="158" customFormat="1" ht="21.75" customHeight="1" x14ac:dyDescent="0.25">
      <c r="A24" s="682" t="s">
        <v>487</v>
      </c>
      <c r="B24" s="686"/>
      <c r="C24" s="481" t="s">
        <v>563</v>
      </c>
      <c r="D24" s="431"/>
      <c r="E24" s="686"/>
      <c r="F24" s="686"/>
      <c r="G24" s="729" t="s">
        <v>476</v>
      </c>
      <c r="H24" s="715">
        <v>12367330</v>
      </c>
      <c r="I24" s="715">
        <v>1500000</v>
      </c>
      <c r="J24" s="715">
        <v>1500000</v>
      </c>
      <c r="K24" s="708"/>
      <c r="L24" s="708"/>
      <c r="M24" s="708"/>
      <c r="N24" s="722"/>
    </row>
    <row r="25" spans="1:14" s="158" customFormat="1" ht="41.25" customHeight="1" x14ac:dyDescent="0.25">
      <c r="A25" s="683"/>
      <c r="B25" s="687"/>
      <c r="C25" s="731" t="s">
        <v>483</v>
      </c>
      <c r="D25" s="732"/>
      <c r="E25" s="687"/>
      <c r="F25" s="687"/>
      <c r="G25" s="734"/>
      <c r="H25" s="733"/>
      <c r="I25" s="733"/>
      <c r="J25" s="733"/>
      <c r="K25" s="709"/>
      <c r="L25" s="709"/>
      <c r="M25" s="709"/>
      <c r="N25" s="723"/>
    </row>
    <row r="26" spans="1:14" s="158" customFormat="1" ht="27" customHeight="1" x14ac:dyDescent="0.25">
      <c r="A26" s="682" t="s">
        <v>502</v>
      </c>
      <c r="B26" s="686"/>
      <c r="C26" s="481" t="s">
        <v>562</v>
      </c>
      <c r="D26" s="431"/>
      <c r="E26" s="686"/>
      <c r="F26" s="686"/>
      <c r="G26" s="729" t="s">
        <v>476</v>
      </c>
      <c r="H26" s="715">
        <v>15870905</v>
      </c>
      <c r="I26" s="715">
        <v>1500000</v>
      </c>
      <c r="J26" s="715">
        <v>1500000</v>
      </c>
      <c r="K26" s="717"/>
      <c r="L26" s="717"/>
      <c r="M26" s="717"/>
      <c r="N26" s="710"/>
    </row>
    <row r="27" spans="1:14" s="158" customFormat="1" ht="48" customHeight="1" thickBot="1" x14ac:dyDescent="0.3">
      <c r="A27" s="725"/>
      <c r="B27" s="721"/>
      <c r="C27" s="727" t="s">
        <v>484</v>
      </c>
      <c r="D27" s="728"/>
      <c r="E27" s="721"/>
      <c r="F27" s="721"/>
      <c r="G27" s="730"/>
      <c r="H27" s="716"/>
      <c r="I27" s="716"/>
      <c r="J27" s="716"/>
      <c r="K27" s="718"/>
      <c r="L27" s="718"/>
      <c r="M27" s="718"/>
      <c r="N27" s="726"/>
    </row>
    <row r="28" spans="1:14" s="145" customFormat="1" ht="33" customHeight="1" thickBot="1" x14ac:dyDescent="0.3">
      <c r="A28" s="548"/>
      <c r="B28" s="712" t="s">
        <v>509</v>
      </c>
      <c r="C28" s="713"/>
      <c r="D28" s="714"/>
      <c r="E28" s="549"/>
      <c r="F28" s="549"/>
      <c r="G28" s="549"/>
      <c r="H28" s="550">
        <f>H23+H18+H15</f>
        <v>105227850</v>
      </c>
      <c r="I28" s="550">
        <f t="shared" ref="I28:J28" si="1">I23+I18+I15</f>
        <v>8961424</v>
      </c>
      <c r="J28" s="550">
        <f t="shared" si="1"/>
        <v>8961424</v>
      </c>
      <c r="K28" s="551"/>
      <c r="L28" s="551"/>
      <c r="M28" s="551"/>
      <c r="N28" s="552"/>
    </row>
    <row r="29" spans="1:14" s="158" customFormat="1" ht="81" customHeight="1" x14ac:dyDescent="0.25">
      <c r="A29" s="438" t="s">
        <v>493</v>
      </c>
      <c r="B29" s="435" t="s">
        <v>486</v>
      </c>
      <c r="C29" s="467" t="s">
        <v>118</v>
      </c>
      <c r="D29" s="474" t="s">
        <v>489</v>
      </c>
      <c r="E29" s="435" t="s">
        <v>491</v>
      </c>
      <c r="F29" s="475" t="s">
        <v>492</v>
      </c>
      <c r="G29" s="435"/>
      <c r="H29" s="476">
        <f>H30</f>
        <v>11042851.800000001</v>
      </c>
      <c r="I29" s="476">
        <f>I30</f>
        <v>5000000</v>
      </c>
      <c r="J29" s="476">
        <f>J30</f>
        <v>5000000</v>
      </c>
      <c r="K29" s="437"/>
      <c r="L29" s="437"/>
      <c r="M29" s="437"/>
      <c r="N29" s="439"/>
    </row>
    <row r="30" spans="1:14" s="158" customFormat="1" ht="18.75" customHeight="1" x14ac:dyDescent="0.25">
      <c r="A30" s="682" t="s">
        <v>503</v>
      </c>
      <c r="B30" s="686"/>
      <c r="C30" s="481" t="s">
        <v>566</v>
      </c>
      <c r="D30" s="431"/>
      <c r="E30" s="686"/>
      <c r="F30" s="686"/>
      <c r="G30" s="729" t="s">
        <v>499</v>
      </c>
      <c r="H30" s="715">
        <v>11042851.800000001</v>
      </c>
      <c r="I30" s="715">
        <v>5000000</v>
      </c>
      <c r="J30" s="715">
        <v>5000000</v>
      </c>
      <c r="K30" s="717"/>
      <c r="L30" s="717"/>
      <c r="M30" s="717"/>
      <c r="N30" s="710"/>
    </row>
    <row r="31" spans="1:14" s="158" customFormat="1" ht="75" customHeight="1" thickBot="1" x14ac:dyDescent="0.3">
      <c r="A31" s="725"/>
      <c r="B31" s="721"/>
      <c r="C31" s="727" t="s">
        <v>488</v>
      </c>
      <c r="D31" s="728"/>
      <c r="E31" s="721"/>
      <c r="F31" s="721"/>
      <c r="G31" s="730"/>
      <c r="H31" s="716"/>
      <c r="I31" s="716"/>
      <c r="J31" s="716"/>
      <c r="K31" s="718"/>
      <c r="L31" s="718"/>
      <c r="M31" s="718"/>
      <c r="N31" s="726"/>
    </row>
    <row r="32" spans="1:14" s="158" customFormat="1" ht="42.75" customHeight="1" thickBot="1" x14ac:dyDescent="0.3">
      <c r="A32" s="553"/>
      <c r="B32" s="712" t="s">
        <v>509</v>
      </c>
      <c r="C32" s="713"/>
      <c r="D32" s="714"/>
      <c r="E32" s="549"/>
      <c r="F32" s="549"/>
      <c r="G32" s="549"/>
      <c r="H32" s="550">
        <f>H29</f>
        <v>11042851.800000001</v>
      </c>
      <c r="I32" s="550">
        <f>I29</f>
        <v>5000000</v>
      </c>
      <c r="J32" s="550">
        <f>J29</f>
        <v>5000000</v>
      </c>
      <c r="K32" s="551"/>
      <c r="L32" s="551"/>
      <c r="M32" s="551"/>
      <c r="N32" s="552"/>
    </row>
    <row r="33" spans="1:14" s="158" customFormat="1" ht="120" customHeight="1" x14ac:dyDescent="0.25">
      <c r="A33" s="438" t="s">
        <v>495</v>
      </c>
      <c r="B33" s="435" t="s">
        <v>494</v>
      </c>
      <c r="C33" s="435" t="s">
        <v>118</v>
      </c>
      <c r="D33" s="474" t="s">
        <v>568</v>
      </c>
      <c r="E33" s="478" t="s">
        <v>574</v>
      </c>
      <c r="F33" s="435" t="s">
        <v>155</v>
      </c>
      <c r="G33" s="435"/>
      <c r="H33" s="476"/>
      <c r="I33" s="476">
        <f>SUM(I34:I55)</f>
        <v>1100000</v>
      </c>
      <c r="J33" s="476">
        <f>SUM(J34:J55)</f>
        <v>1100000</v>
      </c>
      <c r="K33" s="437"/>
      <c r="L33" s="437"/>
      <c r="M33" s="437"/>
      <c r="N33" s="439"/>
    </row>
    <row r="34" spans="1:14" s="158" customFormat="1" ht="15" x14ac:dyDescent="0.25">
      <c r="A34" s="682" t="s">
        <v>510</v>
      </c>
      <c r="B34" s="697"/>
      <c r="C34" s="158" t="s">
        <v>511</v>
      </c>
      <c r="D34" s="431"/>
      <c r="E34" s="697"/>
      <c r="F34" s="697"/>
      <c r="G34" s="623">
        <v>2026</v>
      </c>
      <c r="H34" s="695"/>
      <c r="I34" s="695">
        <v>110000</v>
      </c>
      <c r="J34" s="695">
        <v>110000</v>
      </c>
      <c r="K34" s="696"/>
      <c r="L34" s="696"/>
      <c r="M34" s="696"/>
      <c r="N34" s="693"/>
    </row>
    <row r="35" spans="1:14" s="158" customFormat="1" ht="24.75" customHeight="1" x14ac:dyDescent="0.25">
      <c r="A35" s="683"/>
      <c r="B35" s="697"/>
      <c r="C35" s="694" t="s">
        <v>522</v>
      </c>
      <c r="D35" s="694"/>
      <c r="E35" s="697"/>
      <c r="F35" s="697"/>
      <c r="G35" s="623"/>
      <c r="H35" s="695"/>
      <c r="I35" s="695"/>
      <c r="J35" s="695"/>
      <c r="K35" s="696"/>
      <c r="L35" s="696"/>
      <c r="M35" s="696"/>
      <c r="N35" s="693"/>
    </row>
    <row r="36" spans="1:14" s="158" customFormat="1" ht="15" x14ac:dyDescent="0.25">
      <c r="A36" s="682" t="s">
        <v>545</v>
      </c>
      <c r="B36" s="697"/>
      <c r="C36" s="158" t="s">
        <v>512</v>
      </c>
      <c r="D36" s="431"/>
      <c r="E36" s="697"/>
      <c r="F36" s="697"/>
      <c r="G36" s="623">
        <v>2026</v>
      </c>
      <c r="H36" s="695"/>
      <c r="I36" s="695">
        <v>110000</v>
      </c>
      <c r="J36" s="695">
        <v>110000</v>
      </c>
      <c r="K36" s="696"/>
      <c r="L36" s="696"/>
      <c r="M36" s="696"/>
      <c r="N36" s="693"/>
    </row>
    <row r="37" spans="1:14" s="158" customFormat="1" ht="84.75" customHeight="1" x14ac:dyDescent="0.25">
      <c r="A37" s="683"/>
      <c r="B37" s="697"/>
      <c r="C37" s="694" t="s">
        <v>523</v>
      </c>
      <c r="D37" s="694"/>
      <c r="E37" s="697"/>
      <c r="F37" s="697"/>
      <c r="G37" s="623"/>
      <c r="H37" s="695"/>
      <c r="I37" s="695"/>
      <c r="J37" s="695"/>
      <c r="K37" s="696"/>
      <c r="L37" s="696"/>
      <c r="M37" s="696"/>
      <c r="N37" s="693"/>
    </row>
    <row r="38" spans="1:14" s="158" customFormat="1" ht="15" x14ac:dyDescent="0.25">
      <c r="A38" s="682" t="s">
        <v>546</v>
      </c>
      <c r="B38" s="697"/>
      <c r="C38" s="158" t="s">
        <v>513</v>
      </c>
      <c r="D38" s="431"/>
      <c r="E38" s="697"/>
      <c r="F38" s="697"/>
      <c r="G38" s="623">
        <v>2026</v>
      </c>
      <c r="H38" s="695"/>
      <c r="I38" s="695">
        <v>110000</v>
      </c>
      <c r="J38" s="695">
        <v>110000</v>
      </c>
      <c r="K38" s="696"/>
      <c r="L38" s="696"/>
      <c r="M38" s="696"/>
      <c r="N38" s="693"/>
    </row>
    <row r="39" spans="1:14" s="158" customFormat="1" ht="67.5" customHeight="1" x14ac:dyDescent="0.25">
      <c r="A39" s="683"/>
      <c r="B39" s="697"/>
      <c r="C39" s="694" t="s">
        <v>524</v>
      </c>
      <c r="D39" s="694"/>
      <c r="E39" s="697"/>
      <c r="F39" s="697"/>
      <c r="G39" s="623"/>
      <c r="H39" s="695"/>
      <c r="I39" s="695"/>
      <c r="J39" s="695"/>
      <c r="K39" s="696"/>
      <c r="L39" s="696"/>
      <c r="M39" s="696"/>
      <c r="N39" s="693"/>
    </row>
    <row r="40" spans="1:14" s="158" customFormat="1" ht="15" x14ac:dyDescent="0.25">
      <c r="A40" s="682" t="s">
        <v>547</v>
      </c>
      <c r="B40" s="697"/>
      <c r="C40" s="158" t="s">
        <v>514</v>
      </c>
      <c r="D40" s="431"/>
      <c r="E40" s="697"/>
      <c r="F40" s="697"/>
      <c r="G40" s="623">
        <v>2026</v>
      </c>
      <c r="H40" s="695"/>
      <c r="I40" s="695">
        <v>110000</v>
      </c>
      <c r="J40" s="695">
        <v>110000</v>
      </c>
      <c r="K40" s="696"/>
      <c r="L40" s="696"/>
      <c r="M40" s="696"/>
      <c r="N40" s="693"/>
    </row>
    <row r="41" spans="1:14" s="158" customFormat="1" ht="43.5" customHeight="1" x14ac:dyDescent="0.25">
      <c r="A41" s="683"/>
      <c r="B41" s="697"/>
      <c r="C41" s="694" t="s">
        <v>525</v>
      </c>
      <c r="D41" s="694"/>
      <c r="E41" s="697"/>
      <c r="F41" s="697"/>
      <c r="G41" s="623"/>
      <c r="H41" s="695"/>
      <c r="I41" s="695"/>
      <c r="J41" s="695"/>
      <c r="K41" s="696"/>
      <c r="L41" s="696"/>
      <c r="M41" s="696"/>
      <c r="N41" s="693"/>
    </row>
    <row r="42" spans="1:14" s="158" customFormat="1" ht="15" x14ac:dyDescent="0.25">
      <c r="A42" s="682" t="s">
        <v>548</v>
      </c>
      <c r="B42" s="697"/>
      <c r="C42" s="158" t="s">
        <v>515</v>
      </c>
      <c r="D42" s="431"/>
      <c r="E42" s="697"/>
      <c r="F42" s="697"/>
      <c r="G42" s="623">
        <v>2026</v>
      </c>
      <c r="H42" s="695"/>
      <c r="I42" s="695">
        <v>110000</v>
      </c>
      <c r="J42" s="695">
        <v>110000</v>
      </c>
      <c r="K42" s="696"/>
      <c r="L42" s="696"/>
      <c r="M42" s="696"/>
      <c r="N42" s="693"/>
    </row>
    <row r="43" spans="1:14" s="158" customFormat="1" ht="36" customHeight="1" x14ac:dyDescent="0.25">
      <c r="A43" s="683"/>
      <c r="B43" s="697"/>
      <c r="C43" s="694" t="s">
        <v>526</v>
      </c>
      <c r="D43" s="694"/>
      <c r="E43" s="697"/>
      <c r="F43" s="697"/>
      <c r="G43" s="623"/>
      <c r="H43" s="695"/>
      <c r="I43" s="695"/>
      <c r="J43" s="695"/>
      <c r="K43" s="696"/>
      <c r="L43" s="696"/>
      <c r="M43" s="696"/>
      <c r="N43" s="693"/>
    </row>
    <row r="44" spans="1:14" s="158" customFormat="1" ht="15" x14ac:dyDescent="0.25">
      <c r="A44" s="682" t="s">
        <v>549</v>
      </c>
      <c r="B44" s="697"/>
      <c r="C44" s="158" t="s">
        <v>516</v>
      </c>
      <c r="D44" s="431"/>
      <c r="E44" s="697"/>
      <c r="F44" s="697"/>
      <c r="G44" s="623">
        <v>2026</v>
      </c>
      <c r="H44" s="695"/>
      <c r="I44" s="695">
        <v>275000</v>
      </c>
      <c r="J44" s="695">
        <v>275000</v>
      </c>
      <c r="K44" s="696"/>
      <c r="L44" s="696"/>
      <c r="M44" s="696"/>
      <c r="N44" s="693"/>
    </row>
    <row r="45" spans="1:14" s="158" customFormat="1" ht="49.5" customHeight="1" x14ac:dyDescent="0.25">
      <c r="A45" s="683"/>
      <c r="B45" s="697"/>
      <c r="C45" s="694" t="s">
        <v>527</v>
      </c>
      <c r="D45" s="694"/>
      <c r="E45" s="697"/>
      <c r="F45" s="697"/>
      <c r="G45" s="623"/>
      <c r="H45" s="695"/>
      <c r="I45" s="695"/>
      <c r="J45" s="695"/>
      <c r="K45" s="696"/>
      <c r="L45" s="696"/>
      <c r="M45" s="696"/>
      <c r="N45" s="693"/>
    </row>
    <row r="46" spans="1:14" s="158" customFormat="1" ht="15" x14ac:dyDescent="0.25">
      <c r="A46" s="682" t="s">
        <v>550</v>
      </c>
      <c r="B46" s="697"/>
      <c r="C46" s="158" t="s">
        <v>517</v>
      </c>
      <c r="D46" s="431"/>
      <c r="E46" s="697"/>
      <c r="F46" s="697"/>
      <c r="G46" s="623">
        <v>2026</v>
      </c>
      <c r="H46" s="695"/>
      <c r="I46" s="695">
        <v>55000</v>
      </c>
      <c r="J46" s="695">
        <v>55000</v>
      </c>
      <c r="K46" s="696"/>
      <c r="L46" s="696"/>
      <c r="M46" s="696"/>
      <c r="N46" s="693"/>
    </row>
    <row r="47" spans="1:14" s="158" customFormat="1" ht="24.75" customHeight="1" x14ac:dyDescent="0.25">
      <c r="A47" s="683"/>
      <c r="B47" s="697"/>
      <c r="C47" s="694" t="s">
        <v>528</v>
      </c>
      <c r="D47" s="694"/>
      <c r="E47" s="697"/>
      <c r="F47" s="697"/>
      <c r="G47" s="623"/>
      <c r="H47" s="695"/>
      <c r="I47" s="695"/>
      <c r="J47" s="695"/>
      <c r="K47" s="696"/>
      <c r="L47" s="696"/>
      <c r="M47" s="696"/>
      <c r="N47" s="693"/>
    </row>
    <row r="48" spans="1:14" s="158" customFormat="1" ht="15" x14ac:dyDescent="0.25">
      <c r="A48" s="682" t="s">
        <v>551</v>
      </c>
      <c r="B48" s="697"/>
      <c r="C48" s="158" t="s">
        <v>518</v>
      </c>
      <c r="D48" s="431"/>
      <c r="E48" s="697"/>
      <c r="F48" s="697"/>
      <c r="G48" s="623">
        <v>2026</v>
      </c>
      <c r="H48" s="695"/>
      <c r="I48" s="695">
        <v>55000</v>
      </c>
      <c r="J48" s="695">
        <v>55000</v>
      </c>
      <c r="K48" s="696"/>
      <c r="L48" s="696"/>
      <c r="M48" s="696"/>
      <c r="N48" s="693"/>
    </row>
    <row r="49" spans="1:14" s="158" customFormat="1" ht="23.25" customHeight="1" x14ac:dyDescent="0.25">
      <c r="A49" s="683"/>
      <c r="B49" s="697"/>
      <c r="C49" s="694" t="s">
        <v>529</v>
      </c>
      <c r="D49" s="694"/>
      <c r="E49" s="697"/>
      <c r="F49" s="697"/>
      <c r="G49" s="623"/>
      <c r="H49" s="695"/>
      <c r="I49" s="695"/>
      <c r="J49" s="695"/>
      <c r="K49" s="696"/>
      <c r="L49" s="696"/>
      <c r="M49" s="696"/>
      <c r="N49" s="693"/>
    </row>
    <row r="50" spans="1:14" s="158" customFormat="1" ht="15" x14ac:dyDescent="0.25">
      <c r="A50" s="682" t="s">
        <v>552</v>
      </c>
      <c r="B50" s="697"/>
      <c r="C50" s="158" t="s">
        <v>519</v>
      </c>
      <c r="D50" s="431"/>
      <c r="E50" s="697"/>
      <c r="F50" s="697"/>
      <c r="G50" s="623">
        <v>2026</v>
      </c>
      <c r="H50" s="695"/>
      <c r="I50" s="695">
        <v>55000</v>
      </c>
      <c r="J50" s="695">
        <v>55000</v>
      </c>
      <c r="K50" s="696"/>
      <c r="L50" s="696"/>
      <c r="M50" s="696"/>
      <c r="N50" s="693"/>
    </row>
    <row r="51" spans="1:14" s="158" customFormat="1" ht="33.75" customHeight="1" x14ac:dyDescent="0.25">
      <c r="A51" s="683"/>
      <c r="B51" s="697"/>
      <c r="C51" s="694" t="s">
        <v>530</v>
      </c>
      <c r="D51" s="694"/>
      <c r="E51" s="697"/>
      <c r="F51" s="697"/>
      <c r="G51" s="623"/>
      <c r="H51" s="695"/>
      <c r="I51" s="695"/>
      <c r="J51" s="695"/>
      <c r="K51" s="696"/>
      <c r="L51" s="696"/>
      <c r="M51" s="696"/>
      <c r="N51" s="693"/>
    </row>
    <row r="52" spans="1:14" s="158" customFormat="1" ht="15" x14ac:dyDescent="0.25">
      <c r="A52" s="682" t="s">
        <v>553</v>
      </c>
      <c r="B52" s="697"/>
      <c r="C52" s="158" t="s">
        <v>520</v>
      </c>
      <c r="D52" s="431"/>
      <c r="E52" s="697"/>
      <c r="F52" s="697"/>
      <c r="G52" s="623">
        <v>2026</v>
      </c>
      <c r="H52" s="695"/>
      <c r="I52" s="695">
        <v>55000</v>
      </c>
      <c r="J52" s="695">
        <v>55000</v>
      </c>
      <c r="K52" s="696"/>
      <c r="L52" s="696"/>
      <c r="M52" s="696"/>
      <c r="N52" s="693"/>
    </row>
    <row r="53" spans="1:14" s="158" customFormat="1" ht="30" customHeight="1" x14ac:dyDescent="0.25">
      <c r="A53" s="683"/>
      <c r="B53" s="697"/>
      <c r="C53" s="694" t="s">
        <v>531</v>
      </c>
      <c r="D53" s="694"/>
      <c r="E53" s="697"/>
      <c r="F53" s="697"/>
      <c r="G53" s="623"/>
      <c r="H53" s="695"/>
      <c r="I53" s="695"/>
      <c r="J53" s="695"/>
      <c r="K53" s="696"/>
      <c r="L53" s="696"/>
      <c r="M53" s="696"/>
      <c r="N53" s="693"/>
    </row>
    <row r="54" spans="1:14" s="158" customFormat="1" ht="15" x14ac:dyDescent="0.25">
      <c r="A54" s="682" t="s">
        <v>554</v>
      </c>
      <c r="B54" s="697"/>
      <c r="C54" s="158" t="s">
        <v>521</v>
      </c>
      <c r="D54" s="431"/>
      <c r="E54" s="697"/>
      <c r="F54" s="697"/>
      <c r="G54" s="623">
        <v>2026</v>
      </c>
      <c r="H54" s="695"/>
      <c r="I54" s="695">
        <v>55000</v>
      </c>
      <c r="J54" s="695">
        <v>55000</v>
      </c>
      <c r="K54" s="696"/>
      <c r="L54" s="696"/>
      <c r="M54" s="696"/>
      <c r="N54" s="693"/>
    </row>
    <row r="55" spans="1:14" s="158" customFormat="1" ht="45.75" customHeight="1" x14ac:dyDescent="0.25">
      <c r="A55" s="683"/>
      <c r="B55" s="697"/>
      <c r="C55" s="694" t="s">
        <v>532</v>
      </c>
      <c r="D55" s="694"/>
      <c r="E55" s="697"/>
      <c r="F55" s="697"/>
      <c r="G55" s="623"/>
      <c r="H55" s="695"/>
      <c r="I55" s="695"/>
      <c r="J55" s="695"/>
      <c r="K55" s="696"/>
      <c r="L55" s="696"/>
      <c r="M55" s="696"/>
      <c r="N55" s="693"/>
    </row>
    <row r="56" spans="1:14" s="158" customFormat="1" ht="15" x14ac:dyDescent="0.25">
      <c r="A56" s="682" t="s">
        <v>571</v>
      </c>
      <c r="B56" s="697" t="s">
        <v>494</v>
      </c>
      <c r="C56" s="686" t="s">
        <v>118</v>
      </c>
      <c r="D56" s="691" t="s">
        <v>570</v>
      </c>
      <c r="E56" s="697" t="s">
        <v>577</v>
      </c>
      <c r="F56" s="697" t="s">
        <v>155</v>
      </c>
      <c r="G56" s="623"/>
      <c r="H56" s="703"/>
      <c r="I56" s="703">
        <f>I58</f>
        <v>1200000</v>
      </c>
      <c r="J56" s="703">
        <f>J58</f>
        <v>1200000</v>
      </c>
      <c r="K56" s="696"/>
      <c r="L56" s="696"/>
      <c r="M56" s="696"/>
      <c r="N56" s="693"/>
    </row>
    <row r="57" spans="1:14" s="158" customFormat="1" ht="82.5" customHeight="1" x14ac:dyDescent="0.25">
      <c r="A57" s="683"/>
      <c r="B57" s="697"/>
      <c r="C57" s="687"/>
      <c r="D57" s="692"/>
      <c r="E57" s="697"/>
      <c r="F57" s="697"/>
      <c r="G57" s="623"/>
      <c r="H57" s="703"/>
      <c r="I57" s="703"/>
      <c r="J57" s="703"/>
      <c r="K57" s="696"/>
      <c r="L57" s="696"/>
      <c r="M57" s="696"/>
      <c r="N57" s="693"/>
    </row>
    <row r="58" spans="1:14" s="158" customFormat="1" ht="15" x14ac:dyDescent="0.25">
      <c r="A58" s="682" t="s">
        <v>543</v>
      </c>
      <c r="B58" s="697"/>
      <c r="C58" s="158" t="s">
        <v>535</v>
      </c>
      <c r="D58" s="431"/>
      <c r="E58" s="697"/>
      <c r="F58" s="697"/>
      <c r="G58" s="623">
        <v>2026</v>
      </c>
      <c r="H58" s="695"/>
      <c r="I58" s="695">
        <v>1200000</v>
      </c>
      <c r="J58" s="695">
        <v>1200000</v>
      </c>
      <c r="K58" s="696"/>
      <c r="L58" s="696"/>
      <c r="M58" s="696"/>
      <c r="N58" s="693"/>
    </row>
    <row r="59" spans="1:14" s="158" customFormat="1" ht="20.25" customHeight="1" x14ac:dyDescent="0.25">
      <c r="A59" s="683"/>
      <c r="B59" s="697"/>
      <c r="C59" s="694" t="s">
        <v>536</v>
      </c>
      <c r="D59" s="694"/>
      <c r="E59" s="697"/>
      <c r="F59" s="697"/>
      <c r="G59" s="623"/>
      <c r="H59" s="695"/>
      <c r="I59" s="695"/>
      <c r="J59" s="695"/>
      <c r="K59" s="696"/>
      <c r="L59" s="696"/>
      <c r="M59" s="696"/>
      <c r="N59" s="693"/>
    </row>
    <row r="60" spans="1:14" s="158" customFormat="1" ht="15" x14ac:dyDescent="0.25">
      <c r="A60" s="682" t="s">
        <v>555</v>
      </c>
      <c r="B60" s="697" t="s">
        <v>494</v>
      </c>
      <c r="C60" s="686" t="s">
        <v>118</v>
      </c>
      <c r="D60" s="691" t="s">
        <v>569</v>
      </c>
      <c r="E60" s="697" t="s">
        <v>580</v>
      </c>
      <c r="F60" s="697" t="s">
        <v>155</v>
      </c>
      <c r="G60" s="697"/>
      <c r="H60" s="703">
        <v>29743150</v>
      </c>
      <c r="I60" s="703">
        <f>I62</f>
        <v>6121062</v>
      </c>
      <c r="J60" s="703">
        <f>J62</f>
        <v>6121062</v>
      </c>
      <c r="K60" s="704"/>
      <c r="L60" s="704"/>
      <c r="M60" s="704"/>
      <c r="N60" s="705"/>
    </row>
    <row r="61" spans="1:14" s="158" customFormat="1" ht="150.75" customHeight="1" x14ac:dyDescent="0.25">
      <c r="A61" s="683"/>
      <c r="B61" s="697"/>
      <c r="C61" s="687"/>
      <c r="D61" s="692"/>
      <c r="E61" s="697"/>
      <c r="F61" s="697"/>
      <c r="G61" s="697"/>
      <c r="H61" s="703"/>
      <c r="I61" s="703"/>
      <c r="J61" s="703"/>
      <c r="K61" s="704"/>
      <c r="L61" s="704"/>
      <c r="M61" s="704"/>
      <c r="N61" s="705"/>
    </row>
    <row r="62" spans="1:14" s="158" customFormat="1" ht="15" x14ac:dyDescent="0.25">
      <c r="A62" s="682" t="s">
        <v>556</v>
      </c>
      <c r="B62" s="697"/>
      <c r="C62" s="158" t="s">
        <v>533</v>
      </c>
      <c r="D62" s="431"/>
      <c r="E62" s="697"/>
      <c r="F62" s="697"/>
      <c r="G62" s="623" t="s">
        <v>507</v>
      </c>
      <c r="H62" s="695">
        <v>29743150</v>
      </c>
      <c r="I62" s="695">
        <v>6121062</v>
      </c>
      <c r="J62" s="695">
        <v>6121062</v>
      </c>
      <c r="K62" s="696"/>
      <c r="L62" s="696"/>
      <c r="M62" s="696"/>
      <c r="N62" s="693"/>
    </row>
    <row r="63" spans="1:14" s="158" customFormat="1" ht="69" customHeight="1" x14ac:dyDescent="0.25">
      <c r="A63" s="683"/>
      <c r="B63" s="697"/>
      <c r="C63" s="694" t="s">
        <v>534</v>
      </c>
      <c r="D63" s="694"/>
      <c r="E63" s="697"/>
      <c r="F63" s="697"/>
      <c r="G63" s="623"/>
      <c r="H63" s="695"/>
      <c r="I63" s="695"/>
      <c r="J63" s="695"/>
      <c r="K63" s="696"/>
      <c r="L63" s="696"/>
      <c r="M63" s="696"/>
      <c r="N63" s="693"/>
    </row>
    <row r="64" spans="1:14" s="158" customFormat="1" ht="15" customHeight="1" x14ac:dyDescent="0.25">
      <c r="A64" s="682" t="s">
        <v>557</v>
      </c>
      <c r="B64" s="686" t="s">
        <v>494</v>
      </c>
      <c r="C64" s="686" t="s">
        <v>118</v>
      </c>
      <c r="D64" s="691" t="s">
        <v>377</v>
      </c>
      <c r="E64" s="686" t="s">
        <v>464</v>
      </c>
      <c r="F64" s="686"/>
      <c r="G64" s="686"/>
      <c r="H64" s="706">
        <f>H66+H68</f>
        <v>34334577</v>
      </c>
      <c r="I64" s="706">
        <f>I66+I68</f>
        <v>10317514</v>
      </c>
      <c r="J64" s="706">
        <f>I64</f>
        <v>10317514</v>
      </c>
      <c r="K64" s="708"/>
      <c r="L64" s="708"/>
      <c r="M64" s="708"/>
      <c r="N64" s="710"/>
    </row>
    <row r="65" spans="1:14" s="158" customFormat="1" ht="61.5" customHeight="1" x14ac:dyDescent="0.25">
      <c r="A65" s="683"/>
      <c r="B65" s="687"/>
      <c r="C65" s="687"/>
      <c r="D65" s="692"/>
      <c r="E65" s="687"/>
      <c r="F65" s="687"/>
      <c r="G65" s="687"/>
      <c r="H65" s="707"/>
      <c r="I65" s="707"/>
      <c r="J65" s="707"/>
      <c r="K65" s="709"/>
      <c r="L65" s="709"/>
      <c r="M65" s="709"/>
      <c r="N65" s="711"/>
    </row>
    <row r="66" spans="1:14" s="158" customFormat="1" ht="15" x14ac:dyDescent="0.25">
      <c r="A66" s="682" t="s">
        <v>558</v>
      </c>
      <c r="B66" s="697"/>
      <c r="C66" s="158" t="s">
        <v>537</v>
      </c>
      <c r="D66" s="431"/>
      <c r="E66" s="697"/>
      <c r="F66" s="697"/>
      <c r="G66" s="623" t="s">
        <v>477</v>
      </c>
      <c r="H66" s="695">
        <v>34334577</v>
      </c>
      <c r="I66" s="695">
        <v>5665067</v>
      </c>
      <c r="J66" s="695">
        <v>5665067</v>
      </c>
      <c r="K66" s="696"/>
      <c r="L66" s="696"/>
      <c r="M66" s="696"/>
      <c r="N66" s="693"/>
    </row>
    <row r="67" spans="1:14" s="158" customFormat="1" ht="81" customHeight="1" x14ac:dyDescent="0.25">
      <c r="A67" s="683"/>
      <c r="B67" s="697"/>
      <c r="C67" s="694" t="s">
        <v>538</v>
      </c>
      <c r="D67" s="694"/>
      <c r="E67" s="697"/>
      <c r="F67" s="697"/>
      <c r="G67" s="623"/>
      <c r="H67" s="695"/>
      <c r="I67" s="695"/>
      <c r="J67" s="695"/>
      <c r="K67" s="696"/>
      <c r="L67" s="696"/>
      <c r="M67" s="696"/>
      <c r="N67" s="693"/>
    </row>
    <row r="68" spans="1:14" s="158" customFormat="1" ht="15" x14ac:dyDescent="0.25">
      <c r="A68" s="682" t="s">
        <v>559</v>
      </c>
      <c r="B68" s="697"/>
      <c r="C68" s="158" t="s">
        <v>539</v>
      </c>
      <c r="D68" s="431"/>
      <c r="E68" s="697"/>
      <c r="F68" s="697"/>
      <c r="G68" s="623" t="s">
        <v>476</v>
      </c>
      <c r="H68" s="695"/>
      <c r="I68" s="695">
        <v>4652447</v>
      </c>
      <c r="J68" s="695">
        <v>4652447</v>
      </c>
      <c r="K68" s="696"/>
      <c r="L68" s="696"/>
      <c r="M68" s="696"/>
      <c r="N68" s="693"/>
    </row>
    <row r="69" spans="1:14" s="158" customFormat="1" ht="88.5" customHeight="1" x14ac:dyDescent="0.25">
      <c r="A69" s="683"/>
      <c r="B69" s="697"/>
      <c r="C69" s="694" t="s">
        <v>540</v>
      </c>
      <c r="D69" s="694"/>
      <c r="E69" s="697"/>
      <c r="F69" s="697"/>
      <c r="G69" s="623"/>
      <c r="H69" s="695"/>
      <c r="I69" s="695"/>
      <c r="J69" s="695"/>
      <c r="K69" s="696"/>
      <c r="L69" s="696"/>
      <c r="M69" s="696"/>
      <c r="N69" s="693"/>
    </row>
    <row r="70" spans="1:14" s="158" customFormat="1" ht="15.75" x14ac:dyDescent="0.25">
      <c r="A70" s="554"/>
      <c r="B70" s="688" t="s">
        <v>509</v>
      </c>
      <c r="C70" s="689"/>
      <c r="D70" s="690"/>
      <c r="E70" s="555"/>
      <c r="F70" s="555"/>
      <c r="G70" s="555"/>
      <c r="H70" s="556">
        <f>H64+H56+H60+H33</f>
        <v>64077727</v>
      </c>
      <c r="I70" s="556">
        <f>I64+I56+I60+I33</f>
        <v>18738576</v>
      </c>
      <c r="J70" s="556">
        <f>J64+J56+J60+J33</f>
        <v>18738576</v>
      </c>
      <c r="K70" s="557"/>
      <c r="L70" s="558"/>
      <c r="M70" s="558"/>
      <c r="N70" s="559"/>
    </row>
    <row r="71" spans="1:14" s="158" customFormat="1" ht="69" customHeight="1" x14ac:dyDescent="0.25">
      <c r="A71" s="432" t="s">
        <v>560</v>
      </c>
      <c r="B71" s="431" t="s">
        <v>496</v>
      </c>
      <c r="C71" s="431" t="s">
        <v>118</v>
      </c>
      <c r="D71" s="430" t="s">
        <v>378</v>
      </c>
      <c r="E71" s="567" t="s">
        <v>465</v>
      </c>
      <c r="F71" s="431"/>
      <c r="G71" s="431"/>
      <c r="H71" s="479"/>
      <c r="I71" s="479">
        <v>800000</v>
      </c>
      <c r="J71" s="479">
        <v>800000</v>
      </c>
      <c r="K71" s="433"/>
      <c r="L71" s="433"/>
      <c r="M71" s="433"/>
      <c r="N71" s="434"/>
    </row>
    <row r="72" spans="1:14" s="158" customFormat="1" ht="15" x14ac:dyDescent="0.25">
      <c r="A72" s="682" t="s">
        <v>561</v>
      </c>
      <c r="B72" s="686"/>
      <c r="C72" s="158" t="s">
        <v>541</v>
      </c>
      <c r="D72" s="431"/>
      <c r="E72" s="697"/>
      <c r="F72" s="697"/>
      <c r="G72" s="623">
        <v>2026</v>
      </c>
      <c r="H72" s="695"/>
      <c r="I72" s="695">
        <v>800000</v>
      </c>
      <c r="J72" s="695">
        <v>800000</v>
      </c>
      <c r="K72" s="701"/>
      <c r="L72" s="701"/>
      <c r="M72" s="701"/>
      <c r="N72" s="684"/>
    </row>
    <row r="73" spans="1:14" s="158" customFormat="1" ht="31.5" customHeight="1" x14ac:dyDescent="0.25">
      <c r="A73" s="683"/>
      <c r="B73" s="687"/>
      <c r="C73" s="694" t="s">
        <v>542</v>
      </c>
      <c r="D73" s="694"/>
      <c r="E73" s="697"/>
      <c r="F73" s="697"/>
      <c r="G73" s="623"/>
      <c r="H73" s="695"/>
      <c r="I73" s="695"/>
      <c r="J73" s="695"/>
      <c r="K73" s="702"/>
      <c r="L73" s="702"/>
      <c r="M73" s="702"/>
      <c r="N73" s="685"/>
    </row>
    <row r="74" spans="1:14" s="158" customFormat="1" ht="15.75" x14ac:dyDescent="0.25">
      <c r="A74" s="554"/>
      <c r="B74" s="688" t="s">
        <v>509</v>
      </c>
      <c r="C74" s="689"/>
      <c r="D74" s="690"/>
      <c r="E74" s="555"/>
      <c r="F74" s="555"/>
      <c r="G74" s="555"/>
      <c r="H74" s="556"/>
      <c r="I74" s="556">
        <f>I71</f>
        <v>800000</v>
      </c>
      <c r="J74" s="556">
        <f>J71</f>
        <v>800000</v>
      </c>
      <c r="K74" s="557"/>
      <c r="L74" s="558"/>
      <c r="M74" s="558"/>
      <c r="N74" s="560"/>
    </row>
    <row r="75" spans="1:14" s="480" customFormat="1" ht="44.25" customHeight="1" thickBot="1" x14ac:dyDescent="0.35">
      <c r="A75" s="561"/>
      <c r="B75" s="698" t="s">
        <v>544</v>
      </c>
      <c r="C75" s="699"/>
      <c r="D75" s="700"/>
      <c r="E75" s="562"/>
      <c r="F75" s="562"/>
      <c r="G75" s="562"/>
      <c r="H75" s="562">
        <f>H74+H70+H32+H28</f>
        <v>180348428.80000001</v>
      </c>
      <c r="I75" s="562">
        <f>I74+I70+I32+I28</f>
        <v>33500000</v>
      </c>
      <c r="J75" s="562">
        <f>J74+J70+J32+J28</f>
        <v>33500000</v>
      </c>
      <c r="K75" s="563"/>
      <c r="L75" s="563"/>
      <c r="M75" s="563"/>
      <c r="N75" s="564"/>
    </row>
    <row r="76" spans="1:14" x14ac:dyDescent="0.2">
      <c r="A76" s="426"/>
      <c r="B76" s="426"/>
      <c r="C76" s="426"/>
      <c r="D76" s="426"/>
      <c r="E76" s="426"/>
      <c r="F76" s="426"/>
      <c r="G76" s="426"/>
      <c r="H76" s="426"/>
      <c r="I76" s="426"/>
      <c r="J76" s="426"/>
    </row>
    <row r="77" spans="1:14" x14ac:dyDescent="0.2">
      <c r="A77" s="426"/>
      <c r="B77" s="426"/>
      <c r="C77" s="426"/>
      <c r="D77" s="426"/>
      <c r="E77" s="426"/>
      <c r="F77" s="426"/>
      <c r="G77" s="426"/>
      <c r="H77" s="426"/>
      <c r="I77" s="426"/>
      <c r="J77" s="426"/>
    </row>
    <row r="78" spans="1:14" x14ac:dyDescent="0.2">
      <c r="A78" s="426"/>
      <c r="B78" s="426"/>
      <c r="C78" s="426"/>
      <c r="D78" s="426"/>
      <c r="E78" s="426"/>
      <c r="F78" s="426"/>
      <c r="G78" s="426"/>
      <c r="H78" s="426"/>
      <c r="I78" s="426"/>
      <c r="J78" s="426"/>
    </row>
    <row r="79" spans="1:14" x14ac:dyDescent="0.2">
      <c r="A79" s="426"/>
      <c r="B79" s="426"/>
      <c r="C79" s="426"/>
      <c r="D79" s="426"/>
      <c r="E79" s="426"/>
      <c r="F79" s="426"/>
      <c r="G79" s="426"/>
      <c r="H79" s="426"/>
      <c r="I79" s="426"/>
      <c r="J79" s="426"/>
    </row>
    <row r="81" spans="1:6" s="26" customFormat="1" ht="18.75" x14ac:dyDescent="0.3">
      <c r="A81" s="26" t="s">
        <v>460</v>
      </c>
      <c r="F81" s="26" t="s">
        <v>461</v>
      </c>
    </row>
  </sheetData>
  <mergeCells count="351">
    <mergeCell ref="K16:K17"/>
    <mergeCell ref="L16:L17"/>
    <mergeCell ref="M16:M17"/>
    <mergeCell ref="N16:N17"/>
    <mergeCell ref="N19:N20"/>
    <mergeCell ref="A9:B9"/>
    <mergeCell ref="C7:J7"/>
    <mergeCell ref="C8:J8"/>
    <mergeCell ref="C6:J6"/>
    <mergeCell ref="A16:A17"/>
    <mergeCell ref="B16:B17"/>
    <mergeCell ref="E16:E17"/>
    <mergeCell ref="F16:F17"/>
    <mergeCell ref="G16:G17"/>
    <mergeCell ref="H16:H17"/>
    <mergeCell ref="I16:I17"/>
    <mergeCell ref="J16:J17"/>
    <mergeCell ref="C17:D17"/>
    <mergeCell ref="A12:A13"/>
    <mergeCell ref="B12:B13"/>
    <mergeCell ref="C12:C13"/>
    <mergeCell ref="D12:D13"/>
    <mergeCell ref="E12:E13"/>
    <mergeCell ref="C20:D20"/>
    <mergeCell ref="F1:N1"/>
    <mergeCell ref="F2:N2"/>
    <mergeCell ref="F3:N3"/>
    <mergeCell ref="F4:N4"/>
    <mergeCell ref="F12:F13"/>
    <mergeCell ref="G12:G13"/>
    <mergeCell ref="H12:H13"/>
    <mergeCell ref="I12:I13"/>
    <mergeCell ref="J12:N12"/>
    <mergeCell ref="G19:G20"/>
    <mergeCell ref="H19:H20"/>
    <mergeCell ref="I19:I20"/>
    <mergeCell ref="J19:J20"/>
    <mergeCell ref="F19:F20"/>
    <mergeCell ref="E21:E22"/>
    <mergeCell ref="F21:F22"/>
    <mergeCell ref="E19:E20"/>
    <mergeCell ref="A19:A20"/>
    <mergeCell ref="B19:B20"/>
    <mergeCell ref="A26:A27"/>
    <mergeCell ref="B26:B27"/>
    <mergeCell ref="J26:J27"/>
    <mergeCell ref="K26:K27"/>
    <mergeCell ref="L26:L27"/>
    <mergeCell ref="M26:M27"/>
    <mergeCell ref="C27:D27"/>
    <mergeCell ref="H24:H25"/>
    <mergeCell ref="G24:G25"/>
    <mergeCell ref="I24:I25"/>
    <mergeCell ref="E24:E25"/>
    <mergeCell ref="F24:F25"/>
    <mergeCell ref="E26:E27"/>
    <mergeCell ref="F26:F27"/>
    <mergeCell ref="G26:G27"/>
    <mergeCell ref="H26:H27"/>
    <mergeCell ref="I26:I27"/>
    <mergeCell ref="J24:J25"/>
    <mergeCell ref="K24:K25"/>
    <mergeCell ref="L24:L25"/>
    <mergeCell ref="M24:M25"/>
    <mergeCell ref="K19:K20"/>
    <mergeCell ref="L19:L20"/>
    <mergeCell ref="M19:M20"/>
    <mergeCell ref="A21:A22"/>
    <mergeCell ref="A24:A25"/>
    <mergeCell ref="N26:N27"/>
    <mergeCell ref="C31:D31"/>
    <mergeCell ref="H30:H31"/>
    <mergeCell ref="I30:I31"/>
    <mergeCell ref="L21:L22"/>
    <mergeCell ref="M21:M22"/>
    <mergeCell ref="N21:N22"/>
    <mergeCell ref="B28:D28"/>
    <mergeCell ref="J30:J31"/>
    <mergeCell ref="K30:K31"/>
    <mergeCell ref="L30:L31"/>
    <mergeCell ref="M30:M31"/>
    <mergeCell ref="N30:N31"/>
    <mergeCell ref="A30:A31"/>
    <mergeCell ref="B30:B31"/>
    <mergeCell ref="E30:E31"/>
    <mergeCell ref="F30:F31"/>
    <mergeCell ref="G30:G31"/>
    <mergeCell ref="C25:D25"/>
    <mergeCell ref="B32:D32"/>
    <mergeCell ref="G21:G22"/>
    <mergeCell ref="H21:H22"/>
    <mergeCell ref="I21:I22"/>
    <mergeCell ref="J21:J22"/>
    <mergeCell ref="K21:K22"/>
    <mergeCell ref="C22:D22"/>
    <mergeCell ref="B21:B22"/>
    <mergeCell ref="N34:N35"/>
    <mergeCell ref="C35:D35"/>
    <mergeCell ref="N24:N25"/>
    <mergeCell ref="B24:B25"/>
    <mergeCell ref="L40:L41"/>
    <mergeCell ref="M40:M41"/>
    <mergeCell ref="E40:E41"/>
    <mergeCell ref="M36:M37"/>
    <mergeCell ref="N36:N37"/>
    <mergeCell ref="C37:D37"/>
    <mergeCell ref="I34:I35"/>
    <mergeCell ref="J34:J35"/>
    <mergeCell ref="K34:K35"/>
    <mergeCell ref="L34:L35"/>
    <mergeCell ref="M34:M35"/>
    <mergeCell ref="E34:E35"/>
    <mergeCell ref="F34:F35"/>
    <mergeCell ref="G34:G35"/>
    <mergeCell ref="H34:H35"/>
    <mergeCell ref="E36:E37"/>
    <mergeCell ref="F36:F37"/>
    <mergeCell ref="G36:G37"/>
    <mergeCell ref="H36:H37"/>
    <mergeCell ref="I36:I37"/>
    <mergeCell ref="J36:J37"/>
    <mergeCell ref="K36:K37"/>
    <mergeCell ref="L36:L37"/>
    <mergeCell ref="H66:H67"/>
    <mergeCell ref="N58:N59"/>
    <mergeCell ref="C59:D59"/>
    <mergeCell ref="B64:B65"/>
    <mergeCell ref="E64:E65"/>
    <mergeCell ref="F64:F65"/>
    <mergeCell ref="G64:G65"/>
    <mergeCell ref="H64:H65"/>
    <mergeCell ref="I64:I65"/>
    <mergeCell ref="J64:J65"/>
    <mergeCell ref="K64:K65"/>
    <mergeCell ref="L64:L65"/>
    <mergeCell ref="M64:M65"/>
    <mergeCell ref="N64:N65"/>
    <mergeCell ref="I58:I59"/>
    <mergeCell ref="J58:J59"/>
    <mergeCell ref="K58:K59"/>
    <mergeCell ref="L58:L59"/>
    <mergeCell ref="M58:M59"/>
    <mergeCell ref="B58:B59"/>
    <mergeCell ref="E58:E59"/>
    <mergeCell ref="F58:F59"/>
    <mergeCell ref="G58:G59"/>
    <mergeCell ref="B62:B63"/>
    <mergeCell ref="B70:D70"/>
    <mergeCell ref="N66:N67"/>
    <mergeCell ref="C67:D67"/>
    <mergeCell ref="B68:B69"/>
    <mergeCell ref="E68:E69"/>
    <mergeCell ref="F68:F69"/>
    <mergeCell ref="G68:G69"/>
    <mergeCell ref="H68:H69"/>
    <mergeCell ref="I68:I69"/>
    <mergeCell ref="J68:J69"/>
    <mergeCell ref="K68:K69"/>
    <mergeCell ref="L68:L69"/>
    <mergeCell ref="M68:M69"/>
    <mergeCell ref="N68:N69"/>
    <mergeCell ref="C69:D69"/>
    <mergeCell ref="I66:I67"/>
    <mergeCell ref="J66:J67"/>
    <mergeCell ref="K66:K67"/>
    <mergeCell ref="L66:L67"/>
    <mergeCell ref="M66:M67"/>
    <mergeCell ref="B66:B67"/>
    <mergeCell ref="E66:E67"/>
    <mergeCell ref="F66:F67"/>
    <mergeCell ref="G66:G67"/>
    <mergeCell ref="L52:L53"/>
    <mergeCell ref="M52:M53"/>
    <mergeCell ref="N52:N53"/>
    <mergeCell ref="C53:D53"/>
    <mergeCell ref="B54:B55"/>
    <mergeCell ref="N38:N39"/>
    <mergeCell ref="C39:D39"/>
    <mergeCell ref="B40:B41"/>
    <mergeCell ref="C55:D55"/>
    <mergeCell ref="N40:N41"/>
    <mergeCell ref="C41:D41"/>
    <mergeCell ref="I38:I39"/>
    <mergeCell ref="J38:J39"/>
    <mergeCell ref="K38:K39"/>
    <mergeCell ref="L38:L39"/>
    <mergeCell ref="M38:M39"/>
    <mergeCell ref="B38:B39"/>
    <mergeCell ref="E38:E39"/>
    <mergeCell ref="F38:F39"/>
    <mergeCell ref="G38:G39"/>
    <mergeCell ref="H38:H39"/>
    <mergeCell ref="F40:F41"/>
    <mergeCell ref="G40:G41"/>
    <mergeCell ref="H40:H41"/>
    <mergeCell ref="A34:A35"/>
    <mergeCell ref="B52:B53"/>
    <mergeCell ref="E52:E53"/>
    <mergeCell ref="F52:F53"/>
    <mergeCell ref="G52:G53"/>
    <mergeCell ref="H52:H53"/>
    <mergeCell ref="I52:I53"/>
    <mergeCell ref="J52:J53"/>
    <mergeCell ref="K52:K53"/>
    <mergeCell ref="I40:I41"/>
    <mergeCell ref="J40:J41"/>
    <mergeCell ref="K40:K41"/>
    <mergeCell ref="B34:B35"/>
    <mergeCell ref="B36:B37"/>
    <mergeCell ref="B42:B43"/>
    <mergeCell ref="E42:E43"/>
    <mergeCell ref="F42:F43"/>
    <mergeCell ref="G42:G43"/>
    <mergeCell ref="H42:H43"/>
    <mergeCell ref="I42:I43"/>
    <mergeCell ref="J42:J43"/>
    <mergeCell ref="K42:K43"/>
    <mergeCell ref="F44:F45"/>
    <mergeCell ref="G44:G45"/>
    <mergeCell ref="J54:J55"/>
    <mergeCell ref="K54:K55"/>
    <mergeCell ref="L54:L55"/>
    <mergeCell ref="M54:M55"/>
    <mergeCell ref="H58:H59"/>
    <mergeCell ref="H56:H57"/>
    <mergeCell ref="M60:M61"/>
    <mergeCell ref="N54:N55"/>
    <mergeCell ref="E54:E55"/>
    <mergeCell ref="F54:F55"/>
    <mergeCell ref="G54:G55"/>
    <mergeCell ref="H54:H55"/>
    <mergeCell ref="I54:I55"/>
    <mergeCell ref="N60:N61"/>
    <mergeCell ref="N56:N57"/>
    <mergeCell ref="N62:N63"/>
    <mergeCell ref="C63:D63"/>
    <mergeCell ref="H60:H61"/>
    <mergeCell ref="I60:I61"/>
    <mergeCell ref="J60:J61"/>
    <mergeCell ref="K60:K61"/>
    <mergeCell ref="L60:L61"/>
    <mergeCell ref="B60:B61"/>
    <mergeCell ref="E60:E61"/>
    <mergeCell ref="F60:F61"/>
    <mergeCell ref="G60:G61"/>
    <mergeCell ref="E62:E63"/>
    <mergeCell ref="F62:F63"/>
    <mergeCell ref="G62:G63"/>
    <mergeCell ref="H62:H63"/>
    <mergeCell ref="I62:I63"/>
    <mergeCell ref="J62:J63"/>
    <mergeCell ref="K62:K63"/>
    <mergeCell ref="L62:L63"/>
    <mergeCell ref="M62:M63"/>
    <mergeCell ref="L42:L43"/>
    <mergeCell ref="M42:M43"/>
    <mergeCell ref="N42:N43"/>
    <mergeCell ref="C43:D43"/>
    <mergeCell ref="B44:B45"/>
    <mergeCell ref="E44:E45"/>
    <mergeCell ref="I56:I57"/>
    <mergeCell ref="J56:J57"/>
    <mergeCell ref="K56:K57"/>
    <mergeCell ref="L56:L57"/>
    <mergeCell ref="M56:M57"/>
    <mergeCell ref="B56:B57"/>
    <mergeCell ref="E56:E57"/>
    <mergeCell ref="F56:F57"/>
    <mergeCell ref="G56:G57"/>
    <mergeCell ref="E46:E47"/>
    <mergeCell ref="F46:F47"/>
    <mergeCell ref="G46:G47"/>
    <mergeCell ref="H46:H47"/>
    <mergeCell ref="K44:K45"/>
    <mergeCell ref="L44:L45"/>
    <mergeCell ref="M44:M45"/>
    <mergeCell ref="N44:N45"/>
    <mergeCell ref="C45:D45"/>
    <mergeCell ref="H44:H45"/>
    <mergeCell ref="I44:I45"/>
    <mergeCell ref="J44:J45"/>
    <mergeCell ref="C47:D47"/>
    <mergeCell ref="H50:H51"/>
    <mergeCell ref="N46:N47"/>
    <mergeCell ref="L48:L49"/>
    <mergeCell ref="M48:M49"/>
    <mergeCell ref="N48:N49"/>
    <mergeCell ref="L46:L47"/>
    <mergeCell ref="M46:M47"/>
    <mergeCell ref="I46:I47"/>
    <mergeCell ref="J46:J47"/>
    <mergeCell ref="K46:K47"/>
    <mergeCell ref="B46:B47"/>
    <mergeCell ref="B75:D75"/>
    <mergeCell ref="J72:J73"/>
    <mergeCell ref="C73:D73"/>
    <mergeCell ref="K72:K73"/>
    <mergeCell ref="L72:L73"/>
    <mergeCell ref="M72:M73"/>
    <mergeCell ref="E72:E73"/>
    <mergeCell ref="F72:F73"/>
    <mergeCell ref="G72:G73"/>
    <mergeCell ref="H72:H73"/>
    <mergeCell ref="I72:I73"/>
    <mergeCell ref="B48:B49"/>
    <mergeCell ref="E48:E49"/>
    <mergeCell ref="F48:F49"/>
    <mergeCell ref="G48:G49"/>
    <mergeCell ref="H48:H49"/>
    <mergeCell ref="I48:I49"/>
    <mergeCell ref="J48:J49"/>
    <mergeCell ref="K48:K49"/>
    <mergeCell ref="C49:D49"/>
    <mergeCell ref="E50:E51"/>
    <mergeCell ref="F50:F51"/>
    <mergeCell ref="G50:G51"/>
    <mergeCell ref="A36:A37"/>
    <mergeCell ref="A38:A39"/>
    <mergeCell ref="A40:A41"/>
    <mergeCell ref="A42:A43"/>
    <mergeCell ref="A44:A45"/>
    <mergeCell ref="N72:N73"/>
    <mergeCell ref="B72:B73"/>
    <mergeCell ref="A72:A73"/>
    <mergeCell ref="B74:D74"/>
    <mergeCell ref="A56:A57"/>
    <mergeCell ref="C56:C57"/>
    <mergeCell ref="D56:D57"/>
    <mergeCell ref="C64:C65"/>
    <mergeCell ref="D64:D65"/>
    <mergeCell ref="N50:N51"/>
    <mergeCell ref="C51:D51"/>
    <mergeCell ref="C60:C61"/>
    <mergeCell ref="D60:D61"/>
    <mergeCell ref="I50:I51"/>
    <mergeCell ref="J50:J51"/>
    <mergeCell ref="K50:K51"/>
    <mergeCell ref="L50:L51"/>
    <mergeCell ref="M50:M51"/>
    <mergeCell ref="B50:B51"/>
    <mergeCell ref="A68:A69"/>
    <mergeCell ref="A60:A61"/>
    <mergeCell ref="A62:A63"/>
    <mergeCell ref="A58:A59"/>
    <mergeCell ref="A64:A65"/>
    <mergeCell ref="A66:A67"/>
    <mergeCell ref="A46:A47"/>
    <mergeCell ref="A48:A49"/>
    <mergeCell ref="A50:A51"/>
    <mergeCell ref="A52:A53"/>
    <mergeCell ref="A54:A55"/>
  </mergeCells>
  <phoneticPr fontId="0" type="noConversion"/>
  <pageMargins left="0.78740157480314965" right="0.19685039370078741" top="0.19685039370078741" bottom="0.23622047244094491" header="0.19685039370078741" footer="0.19685039370078741"/>
  <pageSetup paperSize="9" scale="50" fitToHeight="2" orientation="landscape" r:id="rId1"/>
  <headerFooter alignWithMargins="0"/>
  <rowBreaks count="2" manualBreakCount="2">
    <brk id="32" max="16383" man="1"/>
    <brk id="6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M88"/>
  <sheetViews>
    <sheetView zoomScaleNormal="100" workbookViewId="0">
      <selection activeCell="B1" sqref="B1"/>
    </sheetView>
  </sheetViews>
  <sheetFormatPr defaultRowHeight="12.75" x14ac:dyDescent="0.2"/>
  <cols>
    <col min="1" max="1" width="0.7109375" style="1" customWidth="1"/>
    <col min="2" max="2" width="11.5703125" style="1" customWidth="1"/>
    <col min="3" max="3" width="11.28515625" style="1" customWidth="1"/>
    <col min="4" max="4" width="14" style="1" customWidth="1"/>
    <col min="5" max="5" width="36.28515625" style="1" customWidth="1"/>
    <col min="6" max="6" width="35.140625" style="1" customWidth="1"/>
    <col min="7" max="7" width="16.42578125" style="1" customWidth="1"/>
    <col min="8" max="8" width="15.7109375" style="1" customWidth="1"/>
    <col min="9" max="9" width="16.140625" style="1" customWidth="1"/>
    <col min="10" max="10" width="15.5703125" style="1" customWidth="1"/>
    <col min="11" max="11" width="15.42578125" style="1" customWidth="1"/>
    <col min="12" max="12" width="9.140625" style="1"/>
    <col min="13" max="13" width="17" style="1" customWidth="1"/>
    <col min="14" max="16384" width="9.140625" style="1"/>
  </cols>
  <sheetData>
    <row r="1" spans="2:13" ht="15.75" x14ac:dyDescent="0.25">
      <c r="I1" s="649" t="s">
        <v>344</v>
      </c>
      <c r="J1" s="649"/>
      <c r="K1" s="649"/>
    </row>
    <row r="2" spans="2:13" ht="18.75" customHeight="1" x14ac:dyDescent="0.25">
      <c r="C2" s="3"/>
      <c r="H2" s="648" t="str">
        <f>додаток_1!D2</f>
        <v xml:space="preserve"> до проєкту рішення Здолбунівської міської ради</v>
      </c>
      <c r="I2" s="648"/>
      <c r="J2" s="648"/>
      <c r="K2" s="648"/>
    </row>
    <row r="3" spans="2:13" ht="33.75" customHeight="1" x14ac:dyDescent="0.25">
      <c r="C3" s="3"/>
      <c r="F3" s="36"/>
      <c r="H3" s="648" t="str">
        <f>додаток_1!D3</f>
        <v>"Про бюджет Здолбунівської міської територіальної громади на 2026 рік"</v>
      </c>
      <c r="I3" s="648"/>
      <c r="J3" s="648"/>
      <c r="K3" s="648"/>
    </row>
    <row r="4" spans="2:13" ht="15.75" x14ac:dyDescent="0.25">
      <c r="C4" s="3"/>
      <c r="H4" s="649" t="str">
        <f>додаток_1!D4</f>
        <v xml:space="preserve">від 17 грудня 2025 року № </v>
      </c>
      <c r="I4" s="649"/>
      <c r="J4" s="649"/>
      <c r="K4" s="649"/>
    </row>
    <row r="5" spans="2:13" x14ac:dyDescent="0.2">
      <c r="C5" s="3"/>
      <c r="I5" s="36"/>
      <c r="J5" s="36"/>
      <c r="K5" s="36"/>
    </row>
    <row r="6" spans="2:13" ht="8.25" customHeight="1" x14ac:dyDescent="0.2">
      <c r="C6" s="753"/>
      <c r="D6" s="753"/>
      <c r="E6" s="753"/>
      <c r="F6" s="753"/>
      <c r="G6" s="753"/>
      <c r="H6" s="753"/>
      <c r="I6" s="753"/>
      <c r="J6" s="753"/>
      <c r="K6" s="753"/>
    </row>
    <row r="7" spans="2:13" ht="18.75" x14ac:dyDescent="0.3">
      <c r="C7" s="650" t="s">
        <v>349</v>
      </c>
      <c r="D7" s="650"/>
      <c r="E7" s="650"/>
      <c r="F7" s="650"/>
      <c r="G7" s="650"/>
      <c r="H7" s="650"/>
      <c r="I7" s="650"/>
      <c r="J7" s="650"/>
      <c r="K7" s="650"/>
    </row>
    <row r="8" spans="2:13" ht="18.75" x14ac:dyDescent="0.3">
      <c r="C8" s="650" t="s">
        <v>441</v>
      </c>
      <c r="D8" s="650"/>
      <c r="E8" s="650"/>
      <c r="F8" s="650"/>
      <c r="G8" s="650"/>
      <c r="H8" s="650"/>
      <c r="I8" s="650"/>
      <c r="J8" s="650"/>
      <c r="K8" s="650"/>
    </row>
    <row r="9" spans="2:13" s="38" customFormat="1" ht="11.25" x14ac:dyDescent="0.2">
      <c r="B9" s="37">
        <v>1755900000</v>
      </c>
      <c r="D9" s="39"/>
      <c r="E9" s="39"/>
      <c r="F9" s="39"/>
      <c r="G9" s="39"/>
      <c r="H9" s="39"/>
      <c r="I9" s="39"/>
      <c r="J9" s="39"/>
    </row>
    <row r="10" spans="2:13" s="38" customFormat="1" ht="11.25" x14ac:dyDescent="0.2">
      <c r="B10" s="38" t="s">
        <v>125</v>
      </c>
      <c r="D10" s="40"/>
      <c r="E10" s="40"/>
      <c r="F10" s="40"/>
      <c r="G10" s="40"/>
      <c r="H10" s="40"/>
      <c r="I10" s="40"/>
      <c r="J10" s="40"/>
    </row>
    <row r="11" spans="2:13" ht="13.5" thickBot="1" x14ac:dyDescent="0.25">
      <c r="J11" s="1" t="s">
        <v>19</v>
      </c>
    </row>
    <row r="12" spans="2:13" ht="89.25" customHeight="1" x14ac:dyDescent="0.2">
      <c r="B12" s="746" t="s">
        <v>132</v>
      </c>
      <c r="C12" s="748" t="s">
        <v>127</v>
      </c>
      <c r="D12" s="748" t="s">
        <v>116</v>
      </c>
      <c r="E12" s="748" t="s">
        <v>133</v>
      </c>
      <c r="F12" s="750" t="s">
        <v>134</v>
      </c>
      <c r="G12" s="748" t="s">
        <v>135</v>
      </c>
      <c r="H12" s="750" t="s">
        <v>106</v>
      </c>
      <c r="I12" s="750" t="s">
        <v>15</v>
      </c>
      <c r="J12" s="750" t="s">
        <v>5</v>
      </c>
      <c r="K12" s="752"/>
    </row>
    <row r="13" spans="2:13" ht="60" customHeight="1" thickBot="1" x14ac:dyDescent="0.25">
      <c r="B13" s="747"/>
      <c r="C13" s="749"/>
      <c r="D13" s="749"/>
      <c r="E13" s="749"/>
      <c r="F13" s="751"/>
      <c r="G13" s="749"/>
      <c r="H13" s="751"/>
      <c r="I13" s="751"/>
      <c r="J13" s="41" t="s">
        <v>107</v>
      </c>
      <c r="K13" s="42" t="s">
        <v>108</v>
      </c>
    </row>
    <row r="14" spans="2:13" ht="15" customHeight="1" thickBot="1" x14ac:dyDescent="0.25">
      <c r="B14" s="43">
        <v>1</v>
      </c>
      <c r="C14" s="44">
        <v>2</v>
      </c>
      <c r="D14" s="44">
        <v>3</v>
      </c>
      <c r="E14" s="44">
        <v>4</v>
      </c>
      <c r="F14" s="45">
        <v>5</v>
      </c>
      <c r="G14" s="44">
        <v>6</v>
      </c>
      <c r="H14" s="45">
        <v>7</v>
      </c>
      <c r="I14" s="45">
        <v>8</v>
      </c>
      <c r="J14" s="45">
        <v>9</v>
      </c>
      <c r="K14" s="46">
        <v>10</v>
      </c>
    </row>
    <row r="15" spans="2:13" s="158" customFormat="1" ht="15.75" customHeight="1" x14ac:dyDescent="0.25">
      <c r="B15" s="391" t="s">
        <v>152</v>
      </c>
      <c r="C15" s="392"/>
      <c r="D15" s="393"/>
      <c r="E15" s="394" t="s">
        <v>45</v>
      </c>
      <c r="F15" s="395"/>
      <c r="G15" s="395"/>
      <c r="H15" s="47">
        <f>SUM(H16:H37)</f>
        <v>69260000</v>
      </c>
      <c r="I15" s="47">
        <f>SUM(I16:I37)</f>
        <v>68260000</v>
      </c>
      <c r="J15" s="47">
        <f>SUM(J16:J37)</f>
        <v>1000000</v>
      </c>
      <c r="K15" s="424">
        <f>SUM(K16:K37)</f>
        <v>0</v>
      </c>
      <c r="M15" s="258"/>
    </row>
    <row r="16" spans="2:13" ht="63" hidden="1" customHeight="1" x14ac:dyDescent="0.2">
      <c r="B16" s="49" t="s">
        <v>89</v>
      </c>
      <c r="C16" s="50" t="s">
        <v>72</v>
      </c>
      <c r="D16" s="51" t="s">
        <v>46</v>
      </c>
      <c r="E16" s="52" t="s">
        <v>73</v>
      </c>
      <c r="F16" s="53"/>
      <c r="G16" s="54"/>
      <c r="H16" s="55">
        <f>J16</f>
        <v>0</v>
      </c>
      <c r="I16" s="56"/>
      <c r="J16" s="57">
        <f>K16</f>
        <v>0</v>
      </c>
      <c r="K16" s="58"/>
      <c r="M16" s="48"/>
    </row>
    <row r="17" spans="2:13" ht="44.25" customHeight="1" x14ac:dyDescent="0.2">
      <c r="B17" s="217" t="s">
        <v>90</v>
      </c>
      <c r="C17" s="220" t="s">
        <v>68</v>
      </c>
      <c r="D17" s="312" t="s">
        <v>55</v>
      </c>
      <c r="E17" s="413" t="s">
        <v>84</v>
      </c>
      <c r="F17" s="397" t="s">
        <v>395</v>
      </c>
      <c r="G17" s="62" t="s">
        <v>421</v>
      </c>
      <c r="H17" s="399">
        <f>I17+J17</f>
        <v>30000</v>
      </c>
      <c r="I17" s="400">
        <f>додаток_3!E18</f>
        <v>30000</v>
      </c>
      <c r="J17" s="401"/>
      <c r="K17" s="402"/>
    </row>
    <row r="18" spans="2:13" ht="56.25" hidden="1" customHeight="1" x14ac:dyDescent="0.2">
      <c r="B18" s="217"/>
      <c r="C18" s="220"/>
      <c r="D18" s="312"/>
      <c r="E18" s="413"/>
      <c r="F18" s="397"/>
      <c r="G18" s="62"/>
      <c r="H18" s="399"/>
      <c r="I18" s="400"/>
      <c r="J18" s="401"/>
      <c r="K18" s="402"/>
    </row>
    <row r="19" spans="2:13" ht="59.25" customHeight="1" x14ac:dyDescent="0.2">
      <c r="B19" s="218" t="s">
        <v>91</v>
      </c>
      <c r="C19" s="219">
        <v>3033</v>
      </c>
      <c r="D19" s="312" t="s">
        <v>63</v>
      </c>
      <c r="E19" s="413" t="str">
        <f>додаток_3!D20</f>
        <v>Компенсаційні виплати на пільговий проїзд автомобільним транспортом окремим категоріям громадян</v>
      </c>
      <c r="F19" s="397" t="s">
        <v>396</v>
      </c>
      <c r="G19" s="62" t="s">
        <v>421</v>
      </c>
      <c r="H19" s="399">
        <f>I19+J19</f>
        <v>600000</v>
      </c>
      <c r="I19" s="400">
        <f>додаток_3!E20</f>
        <v>600000</v>
      </c>
      <c r="J19" s="400"/>
      <c r="K19" s="402"/>
    </row>
    <row r="20" spans="2:13" ht="87.75" customHeight="1" x14ac:dyDescent="0.2">
      <c r="B20" s="304" t="s">
        <v>219</v>
      </c>
      <c r="C20" s="219">
        <v>3035</v>
      </c>
      <c r="D20" s="311" t="s">
        <v>63</v>
      </c>
      <c r="E20" s="221" t="s">
        <v>220</v>
      </c>
      <c r="F20" s="397" t="s">
        <v>397</v>
      </c>
      <c r="G20" s="62" t="s">
        <v>421</v>
      </c>
      <c r="H20" s="399">
        <f>I20+J20</f>
        <v>600000</v>
      </c>
      <c r="I20" s="400">
        <f>додаток_3!E21</f>
        <v>600000</v>
      </c>
      <c r="J20" s="400"/>
      <c r="K20" s="402"/>
      <c r="M20" s="48"/>
    </row>
    <row r="21" spans="2:13" ht="66" hidden="1" customHeight="1" x14ac:dyDescent="0.2">
      <c r="B21" s="217" t="s">
        <v>275</v>
      </c>
      <c r="C21" s="220" t="s">
        <v>276</v>
      </c>
      <c r="D21" s="312" t="s">
        <v>273</v>
      </c>
      <c r="E21" s="221" t="s">
        <v>274</v>
      </c>
      <c r="F21" s="397" t="s">
        <v>398</v>
      </c>
      <c r="G21" s="62" t="s">
        <v>421</v>
      </c>
      <c r="H21" s="399">
        <f>J21</f>
        <v>0</v>
      </c>
      <c r="I21" s="400"/>
      <c r="J21" s="399">
        <f>K21</f>
        <v>0</v>
      </c>
      <c r="K21" s="402"/>
      <c r="M21" s="48"/>
    </row>
    <row r="22" spans="2:13" ht="54" customHeight="1" x14ac:dyDescent="0.2">
      <c r="B22" s="301" t="s">
        <v>338</v>
      </c>
      <c r="C22" s="309">
        <v>3112</v>
      </c>
      <c r="D22" s="396" t="s">
        <v>179</v>
      </c>
      <c r="E22" s="221" t="s">
        <v>340</v>
      </c>
      <c r="F22" s="397" t="s">
        <v>394</v>
      </c>
      <c r="G22" s="62" t="s">
        <v>421</v>
      </c>
      <c r="H22" s="399">
        <f>I22+J22</f>
        <v>200000</v>
      </c>
      <c r="I22" s="400">
        <f>додаток_3!F23</f>
        <v>200000</v>
      </c>
      <c r="J22" s="400"/>
      <c r="K22" s="402"/>
    </row>
    <row r="23" spans="2:13" ht="76.5" customHeight="1" x14ac:dyDescent="0.2">
      <c r="B23" s="450" t="s">
        <v>270</v>
      </c>
      <c r="C23" s="451">
        <v>3160</v>
      </c>
      <c r="D23" s="266" t="s">
        <v>65</v>
      </c>
      <c r="E23" s="221" t="s">
        <v>269</v>
      </c>
      <c r="F23" s="397" t="s">
        <v>396</v>
      </c>
      <c r="G23" s="62" t="s">
        <v>421</v>
      </c>
      <c r="H23" s="399">
        <f>I23</f>
        <v>370000</v>
      </c>
      <c r="I23" s="400">
        <f>додаток_3!E24</f>
        <v>370000</v>
      </c>
      <c r="J23" s="400"/>
      <c r="K23" s="402"/>
    </row>
    <row r="24" spans="2:13" ht="66" customHeight="1" x14ac:dyDescent="0.2">
      <c r="B24" s="217" t="s">
        <v>122</v>
      </c>
      <c r="C24" s="220" t="s">
        <v>100</v>
      </c>
      <c r="D24" s="312" t="s">
        <v>48</v>
      </c>
      <c r="E24" s="221" t="s">
        <v>101</v>
      </c>
      <c r="F24" s="397" t="s">
        <v>396</v>
      </c>
      <c r="G24" s="62" t="s">
        <v>421</v>
      </c>
      <c r="H24" s="399">
        <f>I24+J24</f>
        <v>1450000</v>
      </c>
      <c r="I24" s="400">
        <v>1450000</v>
      </c>
      <c r="J24" s="400"/>
      <c r="K24" s="402"/>
    </row>
    <row r="25" spans="2:13" ht="38.25" x14ac:dyDescent="0.2">
      <c r="B25" s="217" t="s">
        <v>122</v>
      </c>
      <c r="C25" s="220" t="s">
        <v>100</v>
      </c>
      <c r="D25" s="312" t="s">
        <v>48</v>
      </c>
      <c r="E25" s="221" t="s">
        <v>101</v>
      </c>
      <c r="F25" s="397" t="s">
        <v>399</v>
      </c>
      <c r="G25" s="62" t="s">
        <v>421</v>
      </c>
      <c r="H25" s="399">
        <f>I25+J25</f>
        <v>150000</v>
      </c>
      <c r="I25" s="400">
        <v>150000</v>
      </c>
      <c r="J25" s="400"/>
      <c r="K25" s="402"/>
    </row>
    <row r="26" spans="2:13" ht="38.25" x14ac:dyDescent="0.2">
      <c r="B26" s="217" t="s">
        <v>123</v>
      </c>
      <c r="C26" s="220" t="s">
        <v>102</v>
      </c>
      <c r="D26" s="312" t="s">
        <v>51</v>
      </c>
      <c r="E26" s="413" t="str">
        <f>додаток_3!D79</f>
        <v>Інші заходи в галузі культури і мистецтва</v>
      </c>
      <c r="F26" s="397" t="s">
        <v>400</v>
      </c>
      <c r="G26" s="62" t="s">
        <v>421</v>
      </c>
      <c r="H26" s="399">
        <f>I26+J26</f>
        <v>150000</v>
      </c>
      <c r="I26" s="400">
        <f>додаток_3!E27</f>
        <v>150000</v>
      </c>
      <c r="J26" s="400"/>
      <c r="K26" s="402"/>
    </row>
    <row r="27" spans="2:13" ht="61.5" customHeight="1" x14ac:dyDescent="0.2">
      <c r="B27" s="218" t="s">
        <v>136</v>
      </c>
      <c r="C27" s="305" t="s">
        <v>137</v>
      </c>
      <c r="D27" s="313" t="s">
        <v>49</v>
      </c>
      <c r="E27" s="414" t="s">
        <v>138</v>
      </c>
      <c r="F27" s="415" t="s">
        <v>401</v>
      </c>
      <c r="G27" s="62" t="s">
        <v>421</v>
      </c>
      <c r="H27" s="403">
        <f>I27</f>
        <v>1500000</v>
      </c>
      <c r="I27" s="404">
        <f>додаток_3!E29</f>
        <v>1500000</v>
      </c>
      <c r="J27" s="404"/>
      <c r="K27" s="405"/>
      <c r="M27" s="48"/>
    </row>
    <row r="28" spans="2:13" ht="76.5" x14ac:dyDescent="0.2">
      <c r="B28" s="304" t="s">
        <v>192</v>
      </c>
      <c r="C28" s="220" t="s">
        <v>193</v>
      </c>
      <c r="D28" s="311" t="s">
        <v>49</v>
      </c>
      <c r="E28" s="221" t="s">
        <v>194</v>
      </c>
      <c r="F28" s="415" t="s">
        <v>401</v>
      </c>
      <c r="G28" s="62" t="s">
        <v>421</v>
      </c>
      <c r="H28" s="399">
        <f>I28</f>
        <v>600000</v>
      </c>
      <c r="I28" s="400">
        <f>додаток_3!E30</f>
        <v>600000</v>
      </c>
      <c r="J28" s="400"/>
      <c r="K28" s="402"/>
    </row>
    <row r="29" spans="2:13" ht="75.75" customHeight="1" x14ac:dyDescent="0.2">
      <c r="B29" s="217" t="s">
        <v>279</v>
      </c>
      <c r="C29" s="220" t="s">
        <v>278</v>
      </c>
      <c r="D29" s="312" t="s">
        <v>49</v>
      </c>
      <c r="E29" s="221" t="str">
        <f>додаток_3!D31</f>
        <v>Інша діяльність, пов'язана з експлуатацією об'єктів житлово-комунального господарства</v>
      </c>
      <c r="F29" s="397" t="s">
        <v>402</v>
      </c>
      <c r="G29" s="62" t="s">
        <v>421</v>
      </c>
      <c r="H29" s="399">
        <f>I29</f>
        <v>4400000</v>
      </c>
      <c r="I29" s="400">
        <f>додаток_3!E31</f>
        <v>4400000</v>
      </c>
      <c r="J29" s="400"/>
      <c r="K29" s="402"/>
    </row>
    <row r="30" spans="2:13" ht="42.75" customHeight="1" x14ac:dyDescent="0.2">
      <c r="B30" s="217" t="s">
        <v>92</v>
      </c>
      <c r="C30" s="220" t="s">
        <v>77</v>
      </c>
      <c r="D30" s="312" t="s">
        <v>49</v>
      </c>
      <c r="E30" s="221" t="s">
        <v>78</v>
      </c>
      <c r="F30" s="397" t="s">
        <v>431</v>
      </c>
      <c r="G30" s="62" t="s">
        <v>421</v>
      </c>
      <c r="H30" s="399">
        <f>I30+J30</f>
        <v>48742000</v>
      </c>
      <c r="I30" s="400">
        <f>додаток_3!E32</f>
        <v>48742000</v>
      </c>
      <c r="J30" s="400"/>
      <c r="K30" s="402"/>
    </row>
    <row r="31" spans="2:13" ht="54" customHeight="1" x14ac:dyDescent="0.2">
      <c r="B31" s="217" t="s">
        <v>93</v>
      </c>
      <c r="C31" s="219">
        <v>7130</v>
      </c>
      <c r="D31" s="312" t="s">
        <v>54</v>
      </c>
      <c r="E31" s="221" t="s">
        <v>66</v>
      </c>
      <c r="F31" s="397" t="s">
        <v>403</v>
      </c>
      <c r="G31" s="62" t="s">
        <v>421</v>
      </c>
      <c r="H31" s="399">
        <f>I31+J31</f>
        <v>300000</v>
      </c>
      <c r="I31" s="400">
        <f>додаток_3!E34</f>
        <v>300000</v>
      </c>
      <c r="J31" s="400"/>
      <c r="K31" s="402"/>
    </row>
    <row r="32" spans="2:13" ht="49.5" customHeight="1" x14ac:dyDescent="0.2">
      <c r="B32" s="217" t="s">
        <v>94</v>
      </c>
      <c r="C32" s="219">
        <v>7461</v>
      </c>
      <c r="D32" s="312" t="s">
        <v>80</v>
      </c>
      <c r="E32" s="221" t="s">
        <v>81</v>
      </c>
      <c r="F32" s="397" t="s">
        <v>405</v>
      </c>
      <c r="G32" s="62" t="s">
        <v>421</v>
      </c>
      <c r="H32" s="399">
        <f t="shared" ref="H32" si="0">I32+J32</f>
        <v>8538000</v>
      </c>
      <c r="I32" s="400">
        <f>додаток_3!F36</f>
        <v>8538000</v>
      </c>
      <c r="J32" s="400"/>
      <c r="K32" s="402"/>
    </row>
    <row r="33" spans="2:13" ht="51" hidden="1" x14ac:dyDescent="0.2">
      <c r="B33" s="217" t="s">
        <v>95</v>
      </c>
      <c r="C33" s="219">
        <v>7670</v>
      </c>
      <c r="D33" s="312" t="s">
        <v>53</v>
      </c>
      <c r="E33" s="221" t="s">
        <v>67</v>
      </c>
      <c r="F33" s="397" t="s">
        <v>398</v>
      </c>
      <c r="G33" s="62" t="s">
        <v>421</v>
      </c>
      <c r="H33" s="399">
        <f>I33+J33</f>
        <v>0</v>
      </c>
      <c r="I33" s="400"/>
      <c r="J33" s="399">
        <f>K33</f>
        <v>0</v>
      </c>
      <c r="K33" s="402">
        <f>додаток_3!J37</f>
        <v>0</v>
      </c>
    </row>
    <row r="34" spans="2:13" ht="79.5" customHeight="1" x14ac:dyDescent="0.2">
      <c r="B34" s="217" t="s">
        <v>99</v>
      </c>
      <c r="C34" s="219">
        <v>7693</v>
      </c>
      <c r="D34" s="312" t="s">
        <v>53</v>
      </c>
      <c r="E34" s="221" t="s">
        <v>98</v>
      </c>
      <c r="F34" s="397" t="s">
        <v>406</v>
      </c>
      <c r="G34" s="62" t="s">
        <v>421</v>
      </c>
      <c r="H34" s="399">
        <f>J34+I34</f>
        <v>380000</v>
      </c>
      <c r="I34" s="400">
        <f>додаток_3!F39</f>
        <v>380000</v>
      </c>
      <c r="J34" s="400"/>
      <c r="K34" s="402"/>
    </row>
    <row r="35" spans="2:13" ht="57" customHeight="1" x14ac:dyDescent="0.2">
      <c r="B35" s="306" t="s">
        <v>267</v>
      </c>
      <c r="C35" s="308">
        <v>8220</v>
      </c>
      <c r="D35" s="314" t="s">
        <v>222</v>
      </c>
      <c r="E35" s="221" t="s">
        <v>268</v>
      </c>
      <c r="F35" s="397" t="s">
        <v>407</v>
      </c>
      <c r="G35" s="62" t="s">
        <v>424</v>
      </c>
      <c r="H35" s="399">
        <f t="shared" ref="H35:H37" si="1">I35+J35</f>
        <v>150000</v>
      </c>
      <c r="I35" s="400">
        <f>додаток_3!E41</f>
        <v>150000</v>
      </c>
      <c r="J35" s="400"/>
      <c r="K35" s="402"/>
    </row>
    <row r="36" spans="2:13" ht="38.25" x14ac:dyDescent="0.2">
      <c r="B36" s="304" t="s">
        <v>264</v>
      </c>
      <c r="C36" s="219">
        <v>8240</v>
      </c>
      <c r="D36" s="311" t="s">
        <v>222</v>
      </c>
      <c r="E36" s="221" t="s">
        <v>265</v>
      </c>
      <c r="F36" s="397" t="s">
        <v>408</v>
      </c>
      <c r="G36" s="62" t="s">
        <v>422</v>
      </c>
      <c r="H36" s="399">
        <f>I36+J36</f>
        <v>100000</v>
      </c>
      <c r="I36" s="400">
        <f>додаток_3!E42</f>
        <v>100000</v>
      </c>
      <c r="J36" s="400"/>
      <c r="K36" s="402"/>
    </row>
    <row r="37" spans="2:13" ht="51.75" thickBot="1" x14ac:dyDescent="0.25">
      <c r="B37" s="390" t="s">
        <v>97</v>
      </c>
      <c r="C37" s="307">
        <v>8340</v>
      </c>
      <c r="D37" s="313" t="s">
        <v>85</v>
      </c>
      <c r="E37" s="414" t="s">
        <v>86</v>
      </c>
      <c r="F37" s="398" t="s">
        <v>432</v>
      </c>
      <c r="G37" s="62" t="s">
        <v>421</v>
      </c>
      <c r="H37" s="403">
        <f t="shared" si="1"/>
        <v>1000000</v>
      </c>
      <c r="I37" s="404"/>
      <c r="J37" s="403">
        <f>додаток_3!J43</f>
        <v>1000000</v>
      </c>
      <c r="K37" s="405"/>
    </row>
    <row r="38" spans="2:13" s="158" customFormat="1" ht="31.5" customHeight="1" thickBot="1" x14ac:dyDescent="0.3">
      <c r="B38" s="378" t="s">
        <v>154</v>
      </c>
      <c r="C38" s="416"/>
      <c r="D38" s="417"/>
      <c r="E38" s="418" t="s">
        <v>155</v>
      </c>
      <c r="F38" s="419"/>
      <c r="G38" s="419"/>
      <c r="H38" s="406">
        <f>SUM(H39:H65)</f>
        <v>48213351</v>
      </c>
      <c r="I38" s="406">
        <f>SUM(I39:I67)</f>
        <v>48213351</v>
      </c>
      <c r="J38" s="406">
        <f>SUM(J39:J67)</f>
        <v>0</v>
      </c>
      <c r="K38" s="407">
        <f>SUM(K39:K67)</f>
        <v>0</v>
      </c>
      <c r="M38" s="258"/>
    </row>
    <row r="39" spans="2:13" ht="51" hidden="1" x14ac:dyDescent="0.2">
      <c r="B39" s="304" t="s">
        <v>156</v>
      </c>
      <c r="C39" s="220" t="s">
        <v>65</v>
      </c>
      <c r="D39" s="312" t="s">
        <v>47</v>
      </c>
      <c r="E39" s="175" t="s">
        <v>74</v>
      </c>
      <c r="F39" s="216" t="s">
        <v>409</v>
      </c>
      <c r="G39" s="62" t="s">
        <v>423</v>
      </c>
      <c r="H39" s="399">
        <f>J39</f>
        <v>0</v>
      </c>
      <c r="I39" s="400"/>
      <c r="J39" s="399">
        <f t="shared" ref="J39:J42" si="2">K39</f>
        <v>0</v>
      </c>
      <c r="K39" s="402"/>
      <c r="M39" s="48"/>
    </row>
    <row r="40" spans="2:13" ht="51" x14ac:dyDescent="0.2">
      <c r="B40" s="301" t="s">
        <v>156</v>
      </c>
      <c r="C40" s="309" t="s">
        <v>65</v>
      </c>
      <c r="D40" s="312" t="s">
        <v>47</v>
      </c>
      <c r="E40" s="175" t="s">
        <v>74</v>
      </c>
      <c r="F40" s="216" t="s">
        <v>410</v>
      </c>
      <c r="G40" s="62" t="s">
        <v>421</v>
      </c>
      <c r="H40" s="399">
        <f>I40</f>
        <v>3747594</v>
      </c>
      <c r="I40" s="400">
        <v>3747594</v>
      </c>
      <c r="J40" s="400"/>
      <c r="K40" s="402"/>
      <c r="M40" s="48"/>
    </row>
    <row r="41" spans="2:13" ht="38.25" hidden="1" x14ac:dyDescent="0.2">
      <c r="B41" s="420" t="s">
        <v>201</v>
      </c>
      <c r="C41" s="421">
        <v>1021</v>
      </c>
      <c r="D41" s="310" t="s">
        <v>157</v>
      </c>
      <c r="E41" s="175" t="s">
        <v>202</v>
      </c>
      <c r="F41" s="216"/>
      <c r="G41" s="62" t="s">
        <v>393</v>
      </c>
      <c r="H41" s="399">
        <f>I41+J41</f>
        <v>0</v>
      </c>
      <c r="I41" s="400"/>
      <c r="J41" s="400">
        <f t="shared" si="2"/>
        <v>0</v>
      </c>
      <c r="K41" s="402"/>
      <c r="M41" s="48"/>
    </row>
    <row r="42" spans="2:13" ht="38.25" hidden="1" x14ac:dyDescent="0.2">
      <c r="B42" s="420" t="s">
        <v>201</v>
      </c>
      <c r="C42" s="421">
        <v>1021</v>
      </c>
      <c r="D42" s="310" t="s">
        <v>157</v>
      </c>
      <c r="E42" s="175" t="s">
        <v>202</v>
      </c>
      <c r="F42" s="216"/>
      <c r="G42" s="62" t="s">
        <v>393</v>
      </c>
      <c r="H42" s="399">
        <f>I42+J42</f>
        <v>0</v>
      </c>
      <c r="I42" s="400"/>
      <c r="J42" s="400">
        <f t="shared" si="2"/>
        <v>0</v>
      </c>
      <c r="K42" s="402"/>
    </row>
    <row r="43" spans="2:13" ht="57" hidden="1" customHeight="1" x14ac:dyDescent="0.2">
      <c r="B43" s="420" t="s">
        <v>201</v>
      </c>
      <c r="C43" s="421">
        <v>1021</v>
      </c>
      <c r="D43" s="310" t="s">
        <v>157</v>
      </c>
      <c r="E43" s="175" t="s">
        <v>202</v>
      </c>
      <c r="F43" s="216" t="s">
        <v>409</v>
      </c>
      <c r="G43" s="62" t="s">
        <v>423</v>
      </c>
      <c r="H43" s="399">
        <f>J43</f>
        <v>0</v>
      </c>
      <c r="I43" s="400"/>
      <c r="J43" s="399">
        <f>K43</f>
        <v>0</v>
      </c>
      <c r="K43" s="402"/>
    </row>
    <row r="44" spans="2:13" ht="55.5" customHeight="1" x14ac:dyDescent="0.2">
      <c r="B44" s="420" t="s">
        <v>201</v>
      </c>
      <c r="C44" s="421">
        <v>1021</v>
      </c>
      <c r="D44" s="310" t="s">
        <v>157</v>
      </c>
      <c r="E44" s="175" t="s">
        <v>202</v>
      </c>
      <c r="F44" s="216" t="s">
        <v>420</v>
      </c>
      <c r="G44" s="62" t="s">
        <v>421</v>
      </c>
      <c r="H44" s="399">
        <f>I44</f>
        <v>8373915</v>
      </c>
      <c r="I44" s="400">
        <v>8373915</v>
      </c>
      <c r="J44" s="400"/>
      <c r="K44" s="402"/>
    </row>
    <row r="45" spans="2:13" ht="114.75" hidden="1" x14ac:dyDescent="0.2">
      <c r="B45" s="420" t="s">
        <v>201</v>
      </c>
      <c r="C45" s="421">
        <v>1021</v>
      </c>
      <c r="D45" s="310" t="s">
        <v>157</v>
      </c>
      <c r="E45" s="175" t="s">
        <v>202</v>
      </c>
      <c r="F45" s="216" t="s">
        <v>433</v>
      </c>
      <c r="G45" s="62" t="s">
        <v>421</v>
      </c>
      <c r="H45" s="399">
        <f>I45</f>
        <v>0</v>
      </c>
      <c r="I45" s="400"/>
      <c r="J45" s="400"/>
      <c r="K45" s="402"/>
    </row>
    <row r="46" spans="2:13" ht="51" x14ac:dyDescent="0.2">
      <c r="B46" s="301" t="s">
        <v>237</v>
      </c>
      <c r="C46" s="309">
        <v>1142</v>
      </c>
      <c r="D46" s="310" t="s">
        <v>159</v>
      </c>
      <c r="E46" s="422" t="s">
        <v>238</v>
      </c>
      <c r="F46" s="216" t="s">
        <v>416</v>
      </c>
      <c r="G46" s="62" t="s">
        <v>421</v>
      </c>
      <c r="H46" s="399">
        <f>I46+J46</f>
        <v>5000</v>
      </c>
      <c r="I46" s="400">
        <v>5000</v>
      </c>
      <c r="J46" s="408"/>
      <c r="K46" s="409"/>
    </row>
    <row r="47" spans="2:13" ht="81" customHeight="1" x14ac:dyDescent="0.2">
      <c r="B47" s="301" t="s">
        <v>237</v>
      </c>
      <c r="C47" s="309">
        <v>1142</v>
      </c>
      <c r="D47" s="310" t="s">
        <v>159</v>
      </c>
      <c r="E47" s="422" t="s">
        <v>238</v>
      </c>
      <c r="F47" s="216" t="s">
        <v>411</v>
      </c>
      <c r="G47" s="62" t="s">
        <v>421</v>
      </c>
      <c r="H47" s="399">
        <f>I47</f>
        <v>18100</v>
      </c>
      <c r="I47" s="400">
        <v>18100</v>
      </c>
      <c r="J47" s="408"/>
      <c r="K47" s="409"/>
    </row>
    <row r="48" spans="2:13" ht="51" x14ac:dyDescent="0.2">
      <c r="B48" s="301" t="s">
        <v>237</v>
      </c>
      <c r="C48" s="309">
        <v>1142</v>
      </c>
      <c r="D48" s="310" t="s">
        <v>159</v>
      </c>
      <c r="E48" s="422" t="s">
        <v>238</v>
      </c>
      <c r="F48" s="216" t="s">
        <v>434</v>
      </c>
      <c r="G48" s="62" t="s">
        <v>421</v>
      </c>
      <c r="H48" s="399">
        <f>I48</f>
        <v>300000</v>
      </c>
      <c r="I48" s="400">
        <v>300000</v>
      </c>
      <c r="J48" s="408"/>
      <c r="K48" s="409"/>
    </row>
    <row r="49" spans="2:13" ht="38.25" hidden="1" x14ac:dyDescent="0.2">
      <c r="B49" s="301" t="s">
        <v>208</v>
      </c>
      <c r="C49" s="309">
        <v>1151</v>
      </c>
      <c r="D49" s="310" t="s">
        <v>159</v>
      </c>
      <c r="E49" s="423" t="s">
        <v>210</v>
      </c>
      <c r="F49" s="216"/>
      <c r="G49" s="62" t="s">
        <v>393</v>
      </c>
      <c r="H49" s="399">
        <f t="shared" ref="H49:H60" si="3">I49+J49</f>
        <v>0</v>
      </c>
      <c r="I49" s="400"/>
      <c r="J49" s="400">
        <f>додаток_3!O59</f>
        <v>0</v>
      </c>
      <c r="K49" s="402">
        <f>J49</f>
        <v>0</v>
      </c>
    </row>
    <row r="50" spans="2:13" ht="76.5" hidden="1" x14ac:dyDescent="0.2">
      <c r="B50" s="301" t="s">
        <v>329</v>
      </c>
      <c r="C50" s="309">
        <v>1181</v>
      </c>
      <c r="D50" s="310" t="s">
        <v>159</v>
      </c>
      <c r="E50" s="423" t="s">
        <v>331</v>
      </c>
      <c r="F50" s="216"/>
      <c r="G50" s="62" t="s">
        <v>393</v>
      </c>
      <c r="H50" s="399">
        <f t="shared" si="3"/>
        <v>0</v>
      </c>
      <c r="I50" s="400"/>
      <c r="J50" s="400"/>
      <c r="K50" s="402"/>
    </row>
    <row r="51" spans="2:13" ht="63.75" hidden="1" x14ac:dyDescent="0.2">
      <c r="B51" s="301" t="s">
        <v>330</v>
      </c>
      <c r="C51" s="309">
        <v>1182</v>
      </c>
      <c r="D51" s="310" t="s">
        <v>159</v>
      </c>
      <c r="E51" s="423" t="s">
        <v>332</v>
      </c>
      <c r="F51" s="216"/>
      <c r="G51" s="62" t="s">
        <v>393</v>
      </c>
      <c r="H51" s="399">
        <f t="shared" si="3"/>
        <v>0</v>
      </c>
      <c r="I51" s="400"/>
      <c r="J51" s="400"/>
      <c r="K51" s="402"/>
    </row>
    <row r="52" spans="2:13" ht="102" hidden="1" x14ac:dyDescent="0.2">
      <c r="B52" s="301" t="s">
        <v>333</v>
      </c>
      <c r="C52" s="309">
        <v>1241</v>
      </c>
      <c r="D52" s="310" t="s">
        <v>159</v>
      </c>
      <c r="E52" s="423" t="s">
        <v>335</v>
      </c>
      <c r="F52" s="216"/>
      <c r="G52" s="62" t="s">
        <v>393</v>
      </c>
      <c r="H52" s="399">
        <f t="shared" si="3"/>
        <v>0</v>
      </c>
      <c r="I52" s="400"/>
      <c r="J52" s="400">
        <f>K52</f>
        <v>0</v>
      </c>
      <c r="K52" s="402"/>
    </row>
    <row r="53" spans="2:13" ht="89.25" hidden="1" x14ac:dyDescent="0.2">
      <c r="B53" s="301" t="s">
        <v>334</v>
      </c>
      <c r="C53" s="309">
        <v>1242</v>
      </c>
      <c r="D53" s="310" t="s">
        <v>159</v>
      </c>
      <c r="E53" s="423" t="s">
        <v>336</v>
      </c>
      <c r="F53" s="216"/>
      <c r="G53" s="62" t="s">
        <v>393</v>
      </c>
      <c r="H53" s="399">
        <f t="shared" si="3"/>
        <v>0</v>
      </c>
      <c r="I53" s="400"/>
      <c r="J53" s="400">
        <f>K53</f>
        <v>0</v>
      </c>
      <c r="K53" s="402"/>
    </row>
    <row r="54" spans="2:13" ht="102" hidden="1" x14ac:dyDescent="0.2">
      <c r="B54" s="301" t="s">
        <v>305</v>
      </c>
      <c r="C54" s="309">
        <v>1291</v>
      </c>
      <c r="D54" s="310" t="s">
        <v>159</v>
      </c>
      <c r="E54" s="423" t="s">
        <v>307</v>
      </c>
      <c r="F54" s="216"/>
      <c r="G54" s="62" t="s">
        <v>393</v>
      </c>
      <c r="H54" s="399"/>
      <c r="I54" s="400"/>
      <c r="J54" s="400"/>
      <c r="K54" s="402"/>
    </row>
    <row r="55" spans="2:13" ht="102" hidden="1" x14ac:dyDescent="0.2">
      <c r="B55" s="301" t="s">
        <v>306</v>
      </c>
      <c r="C55" s="309">
        <v>1292</v>
      </c>
      <c r="D55" s="310" t="s">
        <v>159</v>
      </c>
      <c r="E55" s="423" t="s">
        <v>308</v>
      </c>
      <c r="F55" s="216"/>
      <c r="G55" s="62" t="s">
        <v>393</v>
      </c>
      <c r="H55" s="399">
        <f t="shared" si="3"/>
        <v>0</v>
      </c>
      <c r="I55" s="400"/>
      <c r="J55" s="400"/>
      <c r="K55" s="402"/>
    </row>
    <row r="56" spans="2:13" ht="82.5" customHeight="1" x14ac:dyDescent="0.2">
      <c r="B56" s="301" t="s">
        <v>172</v>
      </c>
      <c r="C56" s="309">
        <v>2010</v>
      </c>
      <c r="D56" s="310" t="s">
        <v>170</v>
      </c>
      <c r="E56" s="423" t="s">
        <v>171</v>
      </c>
      <c r="F56" s="216" t="s">
        <v>412</v>
      </c>
      <c r="G56" s="62" t="s">
        <v>425</v>
      </c>
      <c r="H56" s="399">
        <f t="shared" si="3"/>
        <v>14936034</v>
      </c>
      <c r="I56" s="400">
        <v>14936034</v>
      </c>
      <c r="J56" s="408"/>
      <c r="K56" s="409"/>
    </row>
    <row r="57" spans="2:13" ht="51" x14ac:dyDescent="0.2">
      <c r="B57" s="301" t="s">
        <v>172</v>
      </c>
      <c r="C57" s="309">
        <v>2010</v>
      </c>
      <c r="D57" s="310" t="s">
        <v>170</v>
      </c>
      <c r="E57" s="423" t="s">
        <v>171</v>
      </c>
      <c r="F57" s="216" t="s">
        <v>413</v>
      </c>
      <c r="G57" s="62" t="s">
        <v>421</v>
      </c>
      <c r="H57" s="399">
        <f t="shared" si="3"/>
        <v>15432200</v>
      </c>
      <c r="I57" s="400">
        <v>15432200</v>
      </c>
      <c r="J57" s="399"/>
      <c r="K57" s="402"/>
    </row>
    <row r="58" spans="2:13" ht="76.5" x14ac:dyDescent="0.2">
      <c r="B58" s="301" t="s">
        <v>175</v>
      </c>
      <c r="C58" s="309">
        <v>2100</v>
      </c>
      <c r="D58" s="310" t="s">
        <v>173</v>
      </c>
      <c r="E58" s="423" t="s">
        <v>174</v>
      </c>
      <c r="F58" s="216" t="s">
        <v>414</v>
      </c>
      <c r="G58" s="62" t="s">
        <v>426</v>
      </c>
      <c r="H58" s="399">
        <f t="shared" si="3"/>
        <v>765509</v>
      </c>
      <c r="I58" s="400">
        <f>додаток_3!E72</f>
        <v>765509</v>
      </c>
      <c r="J58" s="408"/>
      <c r="K58" s="409"/>
    </row>
    <row r="59" spans="2:13" ht="79.5" customHeight="1" x14ac:dyDescent="0.2">
      <c r="B59" s="301" t="s">
        <v>178</v>
      </c>
      <c r="C59" s="309">
        <v>2111</v>
      </c>
      <c r="D59" s="310" t="s">
        <v>176</v>
      </c>
      <c r="E59" s="175" t="s">
        <v>177</v>
      </c>
      <c r="F59" s="216" t="s">
        <v>419</v>
      </c>
      <c r="G59" s="62" t="s">
        <v>427</v>
      </c>
      <c r="H59" s="399">
        <f t="shared" si="3"/>
        <v>4504963</v>
      </c>
      <c r="I59" s="400">
        <f>додаток_3!E73</f>
        <v>4504963</v>
      </c>
      <c r="J59" s="408"/>
      <c r="K59" s="409"/>
    </row>
    <row r="60" spans="2:13" ht="50.25" customHeight="1" x14ac:dyDescent="0.2">
      <c r="B60" s="301" t="s">
        <v>310</v>
      </c>
      <c r="C60" s="309">
        <v>3133</v>
      </c>
      <c r="D60" s="310" t="s">
        <v>179</v>
      </c>
      <c r="E60" s="175" t="s">
        <v>311</v>
      </c>
      <c r="F60" s="216" t="s">
        <v>418</v>
      </c>
      <c r="G60" s="62" t="s">
        <v>428</v>
      </c>
      <c r="H60" s="399">
        <f t="shared" si="3"/>
        <v>10000</v>
      </c>
      <c r="I60" s="400">
        <v>10000</v>
      </c>
      <c r="J60" s="400"/>
      <c r="K60" s="402"/>
    </row>
    <row r="61" spans="2:13" ht="38.25" hidden="1" x14ac:dyDescent="0.2">
      <c r="B61" s="301" t="s">
        <v>163</v>
      </c>
      <c r="C61" s="309" t="s">
        <v>164</v>
      </c>
      <c r="D61" s="310" t="s">
        <v>165</v>
      </c>
      <c r="E61" s="175" t="s">
        <v>166</v>
      </c>
      <c r="F61" s="216"/>
      <c r="G61" s="62" t="s">
        <v>393</v>
      </c>
      <c r="H61" s="399">
        <f>J61</f>
        <v>0</v>
      </c>
      <c r="I61" s="400"/>
      <c r="J61" s="400"/>
      <c r="K61" s="402"/>
    </row>
    <row r="62" spans="2:13" ht="51" x14ac:dyDescent="0.2">
      <c r="B62" s="304" t="s">
        <v>161</v>
      </c>
      <c r="C62" s="220" t="s">
        <v>102</v>
      </c>
      <c r="D62" s="311" t="s">
        <v>51</v>
      </c>
      <c r="E62" s="175" t="s">
        <v>103</v>
      </c>
      <c r="F62" s="216" t="s">
        <v>417</v>
      </c>
      <c r="G62" s="62" t="s">
        <v>421</v>
      </c>
      <c r="H62" s="399">
        <f t="shared" ref="H62:H63" si="4">I62+J62</f>
        <v>5000</v>
      </c>
      <c r="I62" s="400">
        <f>додаток_3!E79</f>
        <v>5000</v>
      </c>
      <c r="J62" s="400"/>
      <c r="K62" s="402"/>
    </row>
    <row r="63" spans="2:13" ht="51" x14ac:dyDescent="0.2">
      <c r="B63" s="301" t="s">
        <v>184</v>
      </c>
      <c r="C63" s="309">
        <v>5011</v>
      </c>
      <c r="D63" s="310" t="s">
        <v>52</v>
      </c>
      <c r="E63" s="175" t="s">
        <v>180</v>
      </c>
      <c r="F63" s="216" t="s">
        <v>415</v>
      </c>
      <c r="G63" s="62" t="s">
        <v>421</v>
      </c>
      <c r="H63" s="399">
        <f t="shared" si="4"/>
        <v>5000</v>
      </c>
      <c r="I63" s="400">
        <f>додаток_3!E81</f>
        <v>5000</v>
      </c>
      <c r="J63" s="400"/>
      <c r="K63" s="402"/>
      <c r="M63" s="48"/>
    </row>
    <row r="64" spans="2:13" ht="51" hidden="1" x14ac:dyDescent="0.2">
      <c r="B64" s="301" t="s">
        <v>185</v>
      </c>
      <c r="C64" s="309">
        <v>5012</v>
      </c>
      <c r="D64" s="310" t="s">
        <v>52</v>
      </c>
      <c r="E64" s="175" t="s">
        <v>181</v>
      </c>
      <c r="F64" s="216" t="s">
        <v>415</v>
      </c>
      <c r="G64" s="62" t="s">
        <v>421</v>
      </c>
      <c r="H64" s="399">
        <f>I64</f>
        <v>0</v>
      </c>
      <c r="I64" s="400"/>
      <c r="J64" s="400"/>
      <c r="K64" s="402"/>
      <c r="M64" s="48"/>
    </row>
    <row r="65" spans="2:13" ht="51.75" thickBot="1" x14ac:dyDescent="0.25">
      <c r="B65" s="301" t="s">
        <v>187</v>
      </c>
      <c r="C65" s="309">
        <v>5053</v>
      </c>
      <c r="D65" s="310" t="s">
        <v>52</v>
      </c>
      <c r="E65" s="175" t="s">
        <v>183</v>
      </c>
      <c r="F65" s="216" t="s">
        <v>415</v>
      </c>
      <c r="G65" s="62" t="s">
        <v>421</v>
      </c>
      <c r="H65" s="399">
        <f>I65</f>
        <v>110036</v>
      </c>
      <c r="I65" s="400">
        <f>додаток_3!F84</f>
        <v>110036</v>
      </c>
      <c r="J65" s="400"/>
      <c r="K65" s="402"/>
      <c r="M65" s="48"/>
    </row>
    <row r="66" spans="2:13" ht="24" hidden="1" x14ac:dyDescent="0.2">
      <c r="B66" s="60" t="s">
        <v>188</v>
      </c>
      <c r="C66" s="59" t="s">
        <v>87</v>
      </c>
      <c r="D66" s="61" t="s">
        <v>52</v>
      </c>
      <c r="E66" s="52" t="s">
        <v>88</v>
      </c>
      <c r="F66" s="62"/>
      <c r="G66" s="63"/>
      <c r="H66" s="399"/>
      <c r="I66" s="400"/>
      <c r="J66" s="400"/>
      <c r="K66" s="402">
        <f>J66</f>
        <v>0</v>
      </c>
    </row>
    <row r="67" spans="2:13" ht="36.75" hidden="1" thickBot="1" x14ac:dyDescent="0.25">
      <c r="B67" s="455" t="s">
        <v>162</v>
      </c>
      <c r="C67" s="456" t="s">
        <v>120</v>
      </c>
      <c r="D67" s="457" t="s">
        <v>52</v>
      </c>
      <c r="E67" s="458" t="s">
        <v>121</v>
      </c>
      <c r="F67" s="459"/>
      <c r="G67" s="460"/>
      <c r="H67" s="403"/>
      <c r="I67" s="404"/>
      <c r="J67" s="404"/>
      <c r="K67" s="405"/>
    </row>
    <row r="68" spans="2:13" ht="57.75" thickBot="1" x14ac:dyDescent="0.25">
      <c r="B68" s="378" t="s">
        <v>497</v>
      </c>
      <c r="C68" s="416"/>
      <c r="D68" s="417"/>
      <c r="E68" s="418" t="s">
        <v>462</v>
      </c>
      <c r="F68" s="419"/>
      <c r="G68" s="419"/>
      <c r="H68" s="465">
        <f>H69+H70+H71</f>
        <v>3200000</v>
      </c>
      <c r="I68" s="465">
        <f t="shared" ref="I68:K68" si="5">I69+I70+I71</f>
        <v>200000</v>
      </c>
      <c r="J68" s="465">
        <f t="shared" si="5"/>
        <v>3000000</v>
      </c>
      <c r="K68" s="466">
        <f t="shared" si="5"/>
        <v>3000000</v>
      </c>
    </row>
    <row r="69" spans="2:13" ht="51" x14ac:dyDescent="0.2">
      <c r="B69" s="461">
        <v>1617350</v>
      </c>
      <c r="C69" s="462">
        <v>7350</v>
      </c>
      <c r="D69" s="463" t="s">
        <v>83</v>
      </c>
      <c r="E69" s="464" t="s">
        <v>82</v>
      </c>
      <c r="F69" s="397" t="s">
        <v>404</v>
      </c>
      <c r="G69" s="62" t="s">
        <v>421</v>
      </c>
      <c r="H69" s="452">
        <f>J69</f>
        <v>3000000</v>
      </c>
      <c r="I69" s="453"/>
      <c r="J69" s="453">
        <v>3000000</v>
      </c>
      <c r="K69" s="454">
        <v>3000000</v>
      </c>
    </row>
    <row r="70" spans="2:13" ht="64.5" customHeight="1" x14ac:dyDescent="0.2">
      <c r="B70" s="306" t="s">
        <v>498</v>
      </c>
      <c r="C70" s="308">
        <v>8110</v>
      </c>
      <c r="D70" s="314" t="s">
        <v>263</v>
      </c>
      <c r="E70" s="221" t="s">
        <v>262</v>
      </c>
      <c r="F70" s="397" t="s">
        <v>581</v>
      </c>
      <c r="G70" s="62" t="s">
        <v>435</v>
      </c>
      <c r="H70" s="399">
        <f t="shared" ref="H70" si="6">I70+J70</f>
        <v>100000</v>
      </c>
      <c r="I70" s="400">
        <v>100000</v>
      </c>
      <c r="J70" s="400"/>
      <c r="K70" s="402"/>
    </row>
    <row r="71" spans="2:13" ht="66" customHeight="1" thickBot="1" x14ac:dyDescent="0.25">
      <c r="B71" s="306" t="s">
        <v>498</v>
      </c>
      <c r="C71" s="308">
        <v>8110</v>
      </c>
      <c r="D71" s="314" t="s">
        <v>263</v>
      </c>
      <c r="E71" s="221" t="s">
        <v>262</v>
      </c>
      <c r="F71" s="397" t="s">
        <v>429</v>
      </c>
      <c r="G71" s="62" t="s">
        <v>430</v>
      </c>
      <c r="H71" s="399">
        <f>I71+J71</f>
        <v>100000</v>
      </c>
      <c r="I71" s="400">
        <v>100000</v>
      </c>
      <c r="J71" s="400"/>
      <c r="K71" s="402"/>
    </row>
    <row r="72" spans="2:13" ht="15" thickBot="1" x14ac:dyDescent="0.25">
      <c r="B72" s="65" t="s">
        <v>118</v>
      </c>
      <c r="C72" s="66" t="s">
        <v>118</v>
      </c>
      <c r="D72" s="66" t="s">
        <v>118</v>
      </c>
      <c r="E72" s="67" t="s">
        <v>119</v>
      </c>
      <c r="F72" s="68" t="s">
        <v>118</v>
      </c>
      <c r="G72" s="68" t="s">
        <v>118</v>
      </c>
      <c r="H72" s="406">
        <f>H38+H15+H68</f>
        <v>120673351</v>
      </c>
      <c r="I72" s="406">
        <f>I38+I15+I68</f>
        <v>116673351</v>
      </c>
      <c r="J72" s="406">
        <f>J38+J15+J68</f>
        <v>4000000</v>
      </c>
      <c r="K72" s="406">
        <f>K38+K15+K68</f>
        <v>3000000</v>
      </c>
      <c r="M72" s="48"/>
    </row>
    <row r="73" spans="2:13" ht="13.5" x14ac:dyDescent="0.25">
      <c r="E73" s="70"/>
      <c r="F73" s="71"/>
      <c r="G73" s="71"/>
      <c r="H73" s="410"/>
      <c r="I73" s="411"/>
      <c r="J73" s="411"/>
      <c r="K73" s="412"/>
    </row>
    <row r="74" spans="2:13" ht="13.5" x14ac:dyDescent="0.25">
      <c r="E74" s="70"/>
      <c r="F74" s="71"/>
      <c r="G74" s="71"/>
      <c r="H74" s="72"/>
      <c r="I74" s="72"/>
      <c r="J74" s="72"/>
      <c r="K74" s="72"/>
    </row>
    <row r="75" spans="2:13" s="78" customFormat="1" ht="18.75" x14ac:dyDescent="0.3">
      <c r="B75" s="26"/>
      <c r="C75" s="73"/>
      <c r="D75" s="73"/>
      <c r="E75" s="73"/>
      <c r="F75" s="74"/>
      <c r="G75" s="75"/>
      <c r="H75" s="76"/>
      <c r="I75" s="77"/>
    </row>
    <row r="76" spans="2:13" ht="18.75" x14ac:dyDescent="0.3">
      <c r="B76" s="26" t="s">
        <v>272</v>
      </c>
      <c r="C76" s="26"/>
      <c r="D76" s="26"/>
      <c r="E76" s="26"/>
      <c r="F76" s="27"/>
      <c r="G76" s="26" t="s">
        <v>461</v>
      </c>
      <c r="H76" s="80"/>
      <c r="I76" s="81"/>
      <c r="J76" s="81"/>
    </row>
    <row r="77" spans="2:13" x14ac:dyDescent="0.2">
      <c r="F77" s="79"/>
      <c r="G77" s="79"/>
      <c r="H77" s="80"/>
    </row>
    <row r="78" spans="2:13" x14ac:dyDescent="0.2">
      <c r="F78" s="79"/>
      <c r="G78" s="79"/>
      <c r="H78" s="79"/>
    </row>
    <row r="84" s="78" customFormat="1" x14ac:dyDescent="0.2"/>
    <row r="85" s="78" customFormat="1" x14ac:dyDescent="0.2"/>
    <row r="86" s="78" customFormat="1" x14ac:dyDescent="0.2"/>
    <row r="87" s="78" customFormat="1" x14ac:dyDescent="0.2"/>
    <row r="88" s="78" customFormat="1" x14ac:dyDescent="0.2"/>
  </sheetData>
  <mergeCells count="16">
    <mergeCell ref="I1:K1"/>
    <mergeCell ref="C8:K8"/>
    <mergeCell ref="I12:I13"/>
    <mergeCell ref="J12:K12"/>
    <mergeCell ref="H12:H13"/>
    <mergeCell ref="C7:K7"/>
    <mergeCell ref="C6:K6"/>
    <mergeCell ref="H2:K2"/>
    <mergeCell ref="H3:K3"/>
    <mergeCell ref="H4:K4"/>
    <mergeCell ref="G12:G13"/>
    <mergeCell ref="B12:B13"/>
    <mergeCell ref="C12:C13"/>
    <mergeCell ref="D12:D13"/>
    <mergeCell ref="E12:E13"/>
    <mergeCell ref="F12:F13"/>
  </mergeCells>
  <phoneticPr fontId="0" type="noConversion"/>
  <pageMargins left="0.55118110236220474" right="0.15748031496062992" top="0.51181102362204722" bottom="0.19685039370078741" header="0.19685039370078741" footer="0.23622047244094491"/>
  <pageSetup paperSize="9" scale="5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7</vt:i4>
      </vt:variant>
      <vt:variant>
        <vt:lpstr>Іменовані діапазони</vt:lpstr>
      </vt:variant>
      <vt:variant>
        <vt:i4>1</vt:i4>
      </vt:variant>
    </vt:vector>
  </HeadingPairs>
  <TitlesOfParts>
    <vt:vector size="8" baseType="lpstr">
      <vt:lpstr>додаток_1</vt:lpstr>
      <vt:lpstr>додаток_2</vt:lpstr>
      <vt:lpstr>додаток_3</vt:lpstr>
      <vt:lpstr>додаток_4</vt:lpstr>
      <vt:lpstr>додаток_5</vt:lpstr>
      <vt:lpstr>додаток_6</vt:lpstr>
      <vt:lpstr>Лист1</vt:lpstr>
      <vt:lpstr>додаток_3!Область_друку</vt:lpstr>
    </vt:vector>
  </TitlesOfParts>
  <Company>ЗФВ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PROKOPCHUK</cp:lastModifiedBy>
  <cp:lastPrinted>2025-11-27T10:13:24Z</cp:lastPrinted>
  <dcterms:created xsi:type="dcterms:W3CDTF">2000-06-23T10:38:01Z</dcterms:created>
  <dcterms:modified xsi:type="dcterms:W3CDTF">2025-12-08T14:31:51Z</dcterms:modified>
</cp:coreProperties>
</file>