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Мої документи\Рішення\2025 рік\17.12\"/>
    </mc:Choice>
  </mc:AlternateContent>
  <xr:revisionPtr revIDLastSave="0" documentId="13_ncr:1_{300F0F2C-DA92-4BCF-AA90-27B63AA39321}" xr6:coauthVersionLast="47" xr6:coauthVersionMax="47" xr10:uidLastSave="{00000000-0000-0000-0000-000000000000}"/>
  <bookViews>
    <workbookView xWindow="-120" yWindow="-120" windowWidth="29040" windowHeight="15720" xr2:uid="{00000000-000D-0000-FFFF-FFFF00000000}"/>
  </bookViews>
  <sheets>
    <sheet name="додаток_1" sheetId="17" r:id="rId1"/>
    <sheet name="додаток_2" sheetId="19" r:id="rId2"/>
    <sheet name="додаток_3" sheetId="2" r:id="rId3"/>
    <sheet name="додаток 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0" i="2" l="1"/>
  <c r="H15" i="4"/>
  <c r="G15" i="4"/>
  <c r="H58" i="4"/>
  <c r="G58" i="4"/>
  <c r="I15" i="4"/>
  <c r="K36" i="2" l="1"/>
  <c r="I17" i="4"/>
  <c r="E22" i="19"/>
  <c r="O31" i="2" l="1"/>
  <c r="F28" i="2"/>
  <c r="F87" i="2"/>
  <c r="E87" i="2"/>
  <c r="F85" i="2" l="1"/>
  <c r="F57" i="2"/>
  <c r="F56" i="2"/>
  <c r="H37" i="18"/>
  <c r="O16" i="2"/>
  <c r="J37" i="2"/>
  <c r="P37" i="2" s="1"/>
  <c r="J36" i="2"/>
  <c r="D108" i="17"/>
  <c r="O95" i="2" l="1"/>
  <c r="N95" i="2"/>
  <c r="M95" i="2"/>
  <c r="M94" i="2" s="1"/>
  <c r="L95" i="2"/>
  <c r="L94" i="2" s="1"/>
  <c r="I95" i="2"/>
  <c r="I94" i="2" s="1"/>
  <c r="H95" i="2"/>
  <c r="H94" i="2" s="1"/>
  <c r="G95" i="2"/>
  <c r="G94" i="2" s="1"/>
  <c r="F95" i="2"/>
  <c r="F94" i="2" s="1"/>
  <c r="K96" i="2"/>
  <c r="J96" i="2" s="1"/>
  <c r="J95" i="2" s="1"/>
  <c r="J94" i="2" s="1"/>
  <c r="E96" i="2"/>
  <c r="O94" i="2"/>
  <c r="N94" i="2"/>
  <c r="H20" i="4"/>
  <c r="G20" i="4"/>
  <c r="H17" i="4"/>
  <c r="G17" i="4"/>
  <c r="H72" i="4"/>
  <c r="G72" i="4"/>
  <c r="H83" i="4"/>
  <c r="G83" i="4"/>
  <c r="G14" i="4" l="1"/>
  <c r="K95" i="2"/>
  <c r="K94" i="2" s="1"/>
  <c r="P96" i="2"/>
  <c r="E95" i="2"/>
  <c r="E94" i="2" s="1"/>
  <c r="H14" i="4"/>
  <c r="H59" i="18" l="1"/>
  <c r="F73" i="2" l="1"/>
  <c r="O70" i="2" l="1"/>
  <c r="E75" i="2"/>
  <c r="E79" i="2"/>
  <c r="P79" i="2" s="1"/>
  <c r="P87" i="2"/>
  <c r="E83" i="2"/>
  <c r="P83" i="2" s="1"/>
  <c r="K84" i="2"/>
  <c r="J84" i="2" s="1"/>
  <c r="E84" i="2"/>
  <c r="P75" i="2" l="1"/>
  <c r="P84" i="2"/>
  <c r="F52" i="2"/>
  <c r="K42" i="2"/>
  <c r="J42" i="2" s="1"/>
  <c r="B18" i="20" l="1"/>
  <c r="A18" i="20"/>
  <c r="E102" i="17"/>
  <c r="D103" i="17"/>
  <c r="E18" i="20" s="1"/>
  <c r="B44" i="20" l="1"/>
  <c r="A44" i="20"/>
  <c r="J63" i="2" l="1"/>
  <c r="E89" i="20" l="1"/>
  <c r="B20" i="20"/>
  <c r="A20" i="20"/>
  <c r="E63" i="2"/>
  <c r="H85" i="18" l="1"/>
  <c r="J31" i="18"/>
  <c r="B19" i="20" l="1"/>
  <c r="A19" i="20"/>
  <c r="I61" i="4" l="1"/>
  <c r="K44" i="2" l="1"/>
  <c r="J44" i="2" s="1"/>
  <c r="K45" i="18" s="1"/>
  <c r="J45" i="18" s="1"/>
  <c r="H36" i="18" l="1"/>
  <c r="I58" i="4"/>
  <c r="P36" i="2"/>
  <c r="F102" i="17"/>
  <c r="G102" i="17"/>
  <c r="D109" i="17"/>
  <c r="J69" i="18" l="1"/>
  <c r="H69" i="18" s="1"/>
  <c r="J54" i="18"/>
  <c r="H54" i="18" s="1"/>
  <c r="H26" i="18"/>
  <c r="I86" i="4" l="1"/>
  <c r="I72" i="4"/>
  <c r="I43" i="4"/>
  <c r="K74" i="2" l="1"/>
  <c r="J74" i="2" s="1"/>
  <c r="E74" i="2"/>
  <c r="E54" i="2"/>
  <c r="E53" i="2"/>
  <c r="K85" i="2"/>
  <c r="K57" i="2"/>
  <c r="J57" i="2" s="1"/>
  <c r="K24" i="2"/>
  <c r="J24" i="2" s="1"/>
  <c r="K73" i="2" l="1"/>
  <c r="K31" i="2"/>
  <c r="J31" i="2" l="1"/>
  <c r="E64" i="17"/>
  <c r="D66" i="17"/>
  <c r="G28" i="19"/>
  <c r="G27" i="19"/>
  <c r="J79" i="18" l="1"/>
  <c r="F27" i="2" l="1"/>
  <c r="P69" i="2"/>
  <c r="O72" i="2"/>
  <c r="K72" i="2" s="1"/>
  <c r="J72" i="2" s="1"/>
  <c r="K71" i="2"/>
  <c r="J71" i="2" s="1"/>
  <c r="I79" i="4"/>
  <c r="O66" i="2" s="1"/>
  <c r="I83" i="4"/>
  <c r="K70" i="2" s="1"/>
  <c r="K54" i="2"/>
  <c r="J54" i="2" s="1"/>
  <c r="B26" i="20"/>
  <c r="A26" i="20"/>
  <c r="J70" i="2" l="1"/>
  <c r="P70" i="2" s="1"/>
  <c r="P72" i="2"/>
  <c r="K68" i="18"/>
  <c r="J68" i="18" s="1"/>
  <c r="K67" i="18"/>
  <c r="P71" i="2"/>
  <c r="K33" i="2"/>
  <c r="J33" i="2" s="1"/>
  <c r="E89" i="2"/>
  <c r="P89" i="2" s="1"/>
  <c r="K33" i="18" l="1"/>
  <c r="P33" i="2"/>
  <c r="E32" i="2"/>
  <c r="I32" i="18" s="1"/>
  <c r="H32" i="18" s="1"/>
  <c r="F29" i="19"/>
  <c r="E29" i="19"/>
  <c r="I77" i="4" l="1"/>
  <c r="K66" i="2"/>
  <c r="J66" i="2" s="1"/>
  <c r="E43" i="20"/>
  <c r="K65" i="18" l="1"/>
  <c r="P66" i="2"/>
  <c r="E58" i="20"/>
  <c r="K64" i="18" l="1"/>
  <c r="O65" i="2"/>
  <c r="E79" i="20"/>
  <c r="E78" i="20" s="1"/>
  <c r="K65" i="2" l="1"/>
  <c r="O64" i="2"/>
  <c r="K82" i="2"/>
  <c r="J82" i="2" s="1"/>
  <c r="K76" i="18" s="1"/>
  <c r="J76" i="18" s="1"/>
  <c r="H76" i="18" s="1"/>
  <c r="J67" i="18"/>
  <c r="H67" i="18" s="1"/>
  <c r="K66" i="18"/>
  <c r="J66" i="18" s="1"/>
  <c r="H66" i="18" s="1"/>
  <c r="K60" i="18"/>
  <c r="H42" i="18"/>
  <c r="I81" i="4"/>
  <c r="J65" i="2" l="1"/>
  <c r="J64" i="2" s="1"/>
  <c r="K64" i="2"/>
  <c r="E66" i="20"/>
  <c r="P64" i="2" l="1"/>
  <c r="O73" i="2"/>
  <c r="L73" i="2"/>
  <c r="J68" i="2"/>
  <c r="P68" i="2" s="1"/>
  <c r="O67" i="2"/>
  <c r="N67" i="2"/>
  <c r="N51" i="2" s="1"/>
  <c r="M67" i="2"/>
  <c r="M51" i="2" s="1"/>
  <c r="L67" i="2"/>
  <c r="K67" i="2"/>
  <c r="I67" i="2"/>
  <c r="H67" i="2"/>
  <c r="G67" i="2"/>
  <c r="F67" i="2"/>
  <c r="E67" i="2"/>
  <c r="J73" i="2"/>
  <c r="E73" i="2"/>
  <c r="L51" i="2" l="1"/>
  <c r="O51" i="2"/>
  <c r="P74" i="2"/>
  <c r="J67" i="2"/>
  <c r="P67" i="2" l="1"/>
  <c r="E90" i="2"/>
  <c r="E91" i="2"/>
  <c r="P91" i="2" s="1"/>
  <c r="J92" i="2"/>
  <c r="E93" i="2"/>
  <c r="P93" i="2" s="1"/>
  <c r="E80" i="2"/>
  <c r="K80" i="2"/>
  <c r="E81" i="2"/>
  <c r="P81" i="2" s="1"/>
  <c r="E82" i="2"/>
  <c r="E85" i="2"/>
  <c r="J85" i="2"/>
  <c r="E86" i="2"/>
  <c r="P86" i="2" s="1"/>
  <c r="E88" i="2"/>
  <c r="P88" i="2" s="1"/>
  <c r="F98" i="2"/>
  <c r="F97" i="2" s="1"/>
  <c r="G98" i="2"/>
  <c r="G97" i="2" s="1"/>
  <c r="H98" i="2"/>
  <c r="H97" i="2" s="1"/>
  <c r="I98" i="2"/>
  <c r="I97" i="2" s="1"/>
  <c r="L98" i="2"/>
  <c r="L97" i="2" s="1"/>
  <c r="M98" i="2"/>
  <c r="M97" i="2" s="1"/>
  <c r="N98" i="2"/>
  <c r="N97" i="2" s="1"/>
  <c r="E99" i="2"/>
  <c r="O98" i="2"/>
  <c r="O97" i="2" s="1"/>
  <c r="E100" i="2"/>
  <c r="P100" i="2" s="1"/>
  <c r="E101" i="2"/>
  <c r="P101" i="2" s="1"/>
  <c r="J80" i="2" l="1"/>
  <c r="P80" i="2" s="1"/>
  <c r="P82" i="2"/>
  <c r="P85" i="2"/>
  <c r="E98" i="2"/>
  <c r="E97" i="2" s="1"/>
  <c r="P92" i="2"/>
  <c r="K99" i="2"/>
  <c r="P90" i="2"/>
  <c r="J60" i="18"/>
  <c r="H60" i="18" s="1"/>
  <c r="H55" i="18"/>
  <c r="K98" i="2" l="1"/>
  <c r="K97" i="2" s="1"/>
  <c r="J99" i="2"/>
  <c r="J77" i="2"/>
  <c r="E78" i="2"/>
  <c r="P78" i="2" s="1"/>
  <c r="P63" i="2" l="1"/>
  <c r="P99" i="2"/>
  <c r="P98" i="2" s="1"/>
  <c r="J98" i="2"/>
  <c r="J97" i="2" s="1"/>
  <c r="E65" i="2"/>
  <c r="P97" i="2" l="1"/>
  <c r="P95" i="2"/>
  <c r="P94" i="2" s="1"/>
  <c r="E77" i="2"/>
  <c r="E62" i="2"/>
  <c r="E61" i="2"/>
  <c r="E58" i="2"/>
  <c r="E57" i="2"/>
  <c r="E56" i="2"/>
  <c r="E52" i="2"/>
  <c r="E22" i="2"/>
  <c r="E17" i="2"/>
  <c r="E27" i="20" l="1"/>
  <c r="G60" i="2"/>
  <c r="F60" i="2"/>
  <c r="E60" i="2" s="1"/>
  <c r="I92" i="4" l="1"/>
  <c r="H60" i="2" l="1"/>
  <c r="H51" i="2" s="1"/>
  <c r="H82" i="18" l="1"/>
  <c r="J21" i="18" l="1"/>
  <c r="H21" i="18" s="1"/>
  <c r="E37" i="20" l="1"/>
  <c r="G96" i="17"/>
  <c r="G95" i="17" s="1"/>
  <c r="F96" i="17"/>
  <c r="F95" i="17" s="1"/>
  <c r="D98" i="17"/>
  <c r="I68" i="4" l="1"/>
  <c r="N16" i="2" l="1"/>
  <c r="M16" i="2"/>
  <c r="L16" i="2"/>
  <c r="I16" i="2"/>
  <c r="H16" i="2"/>
  <c r="G16" i="2"/>
  <c r="K76" i="2"/>
  <c r="J58" i="2"/>
  <c r="P77" i="2"/>
  <c r="J76" i="2" l="1"/>
  <c r="E43" i="2"/>
  <c r="I44" i="18" s="1"/>
  <c r="K35" i="2"/>
  <c r="J35" i="2" s="1"/>
  <c r="E29" i="2"/>
  <c r="E25" i="2"/>
  <c r="E19" i="2"/>
  <c r="H71" i="18" l="1"/>
  <c r="P76" i="2"/>
  <c r="P19" i="2"/>
  <c r="I18" i="18"/>
  <c r="H18" i="18" s="1"/>
  <c r="E91" i="17"/>
  <c r="E90" i="17" s="1"/>
  <c r="E96" i="17"/>
  <c r="E76" i="17"/>
  <c r="D76" i="17" s="1"/>
  <c r="G22" i="19" l="1"/>
  <c r="G29" i="19" s="1"/>
  <c r="J53" i="18" l="1"/>
  <c r="F51" i="2"/>
  <c r="G51" i="2"/>
  <c r="I22" i="18"/>
  <c r="E55" i="2" l="1"/>
  <c r="E40" i="2"/>
  <c r="E26" i="2"/>
  <c r="E23" i="2"/>
  <c r="F113" i="17"/>
  <c r="F101" i="17" s="1"/>
  <c r="D118" i="17"/>
  <c r="E46" i="20" s="1"/>
  <c r="E42" i="2" l="1"/>
  <c r="F94" i="17" l="1"/>
  <c r="D94" i="17" s="1"/>
  <c r="G90" i="17"/>
  <c r="F90" i="17" l="1"/>
  <c r="J65" i="18"/>
  <c r="H65" i="18" s="1"/>
  <c r="J64" i="18"/>
  <c r="H64" i="18" s="1"/>
  <c r="H63" i="18"/>
  <c r="H62" i="18"/>
  <c r="F16" i="2"/>
  <c r="D104" i="17"/>
  <c r="B25" i="20"/>
  <c r="A25" i="20"/>
  <c r="E41" i="2" l="1"/>
  <c r="P23" i="2"/>
  <c r="B21" i="20"/>
  <c r="A21" i="20"/>
  <c r="D97" i="17" l="1"/>
  <c r="D96" i="17" s="1"/>
  <c r="H50" i="18"/>
  <c r="F28" i="19"/>
  <c r="F27" i="19"/>
  <c r="E28" i="2" l="1"/>
  <c r="D116" i="17"/>
  <c r="E44" i="2"/>
  <c r="I45" i="18" s="1"/>
  <c r="B24" i="20"/>
  <c r="B31" i="20" s="1"/>
  <c r="A24" i="20"/>
  <c r="A31" i="20" s="1"/>
  <c r="D115" i="17"/>
  <c r="N50" i="2"/>
  <c r="M50" i="2"/>
  <c r="E38" i="2"/>
  <c r="E34" i="2"/>
  <c r="E31" i="2"/>
  <c r="E30" i="2"/>
  <c r="I30" i="18" s="1"/>
  <c r="H30" i="18" s="1"/>
  <c r="G113" i="17"/>
  <c r="D93" i="17"/>
  <c r="E16" i="17"/>
  <c r="D16" i="17" s="1"/>
  <c r="D21" i="17"/>
  <c r="P58"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0" i="2"/>
  <c r="P41" i="2"/>
  <c r="P42" i="2"/>
  <c r="D2" i="19"/>
  <c r="I89" i="4"/>
  <c r="I67" i="4" s="1"/>
  <c r="P62" i="2"/>
  <c r="I34" i="4"/>
  <c r="L50" i="2"/>
  <c r="E37" i="17"/>
  <c r="D37" i="17" s="1"/>
  <c r="D39" i="17"/>
  <c r="I75" i="18"/>
  <c r="I21" i="4"/>
  <c r="H41" i="18"/>
  <c r="H43" i="18"/>
  <c r="H56" i="18"/>
  <c r="H51" i="18"/>
  <c r="H53" i="18"/>
  <c r="K39" i="2"/>
  <c r="J39" i="2" s="1"/>
  <c r="E33" i="17"/>
  <c r="E62" i="17"/>
  <c r="D69" i="17"/>
  <c r="D65" i="17"/>
  <c r="D63" i="17"/>
  <c r="D50" i="17"/>
  <c r="D112" i="17"/>
  <c r="D110" i="17" s="1"/>
  <c r="E110" i="17" s="1"/>
  <c r="D120" i="17"/>
  <c r="E26" i="20" s="1"/>
  <c r="F2" i="4"/>
  <c r="J52" i="18"/>
  <c r="J49" i="18"/>
  <c r="D38" i="17"/>
  <c r="K22" i="2"/>
  <c r="K4" i="2"/>
  <c r="D3" i="19"/>
  <c r="D4" i="19"/>
  <c r="N15" i="2"/>
  <c r="M15" i="2"/>
  <c r="L15" i="2"/>
  <c r="I15" i="2"/>
  <c r="H15" i="2"/>
  <c r="G15" i="2"/>
  <c r="I20" i="4"/>
  <c r="P43" i="2"/>
  <c r="P55" i="2"/>
  <c r="K2" i="2"/>
  <c r="H4" i="18"/>
  <c r="H2" i="18"/>
  <c r="I38" i="18"/>
  <c r="I74" i="18"/>
  <c r="H74" i="18" s="1"/>
  <c r="K46" i="2"/>
  <c r="J46" i="2" s="1"/>
  <c r="P46" i="2" s="1"/>
  <c r="F100" i="17"/>
  <c r="E45" i="20"/>
  <c r="E50" i="20" s="1"/>
  <c r="J61" i="18"/>
  <c r="H61" i="18" s="1"/>
  <c r="I83" i="18"/>
  <c r="H83" i="18" s="1"/>
  <c r="H79" i="18"/>
  <c r="H25" i="18"/>
  <c r="F87" i="17"/>
  <c r="F86" i="17" s="1"/>
  <c r="E21" i="20"/>
  <c r="E16" i="20" s="1"/>
  <c r="A17" i="20"/>
  <c r="B17"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29" i="2"/>
  <c r="I29" i="18"/>
  <c r="P73" i="2"/>
  <c r="P65" i="2"/>
  <c r="D21" i="19"/>
  <c r="E30" i="18"/>
  <c r="E59" i="2"/>
  <c r="E51" i="2" s="1"/>
  <c r="I40" i="18"/>
  <c r="H40" i="18" s="1"/>
  <c r="C66" i="20"/>
  <c r="C89" i="20" s="1"/>
  <c r="I60" i="2"/>
  <c r="I51" i="2" s="1"/>
  <c r="I81" i="18"/>
  <c r="H81" i="18" s="1"/>
  <c r="E21" i="2"/>
  <c r="P21" i="2" s="1"/>
  <c r="I99" i="4"/>
  <c r="I98" i="4" s="1"/>
  <c r="J35" i="18"/>
  <c r="H35" i="18" s="1"/>
  <c r="E19" i="18"/>
  <c r="J45" i="2"/>
  <c r="I27" i="18"/>
  <c r="H27" i="18" s="1"/>
  <c r="J47" i="2"/>
  <c r="P47" i="2" s="1"/>
  <c r="P25" i="2"/>
  <c r="H24" i="18"/>
  <c r="E20" i="2"/>
  <c r="I19" i="18" s="1"/>
  <c r="H19" i="18" s="1"/>
  <c r="H3" i="18"/>
  <c r="F3" i="4"/>
  <c r="F4" i="4"/>
  <c r="K3" i="2"/>
  <c r="E18" i="2"/>
  <c r="E63" i="20"/>
  <c r="D17" i="17"/>
  <c r="D88" i="17"/>
  <c r="E24" i="2"/>
  <c r="D20" i="19"/>
  <c r="P26" i="2"/>
  <c r="J16" i="18"/>
  <c r="H78" i="18"/>
  <c r="D119" i="17"/>
  <c r="E25" i="20" s="1"/>
  <c r="D29" i="19"/>
  <c r="D22" i="19"/>
  <c r="D91" i="17"/>
  <c r="I31" i="18" l="1"/>
  <c r="D102" i="17"/>
  <c r="D25" i="17"/>
  <c r="H49" i="18"/>
  <c r="E22" i="20"/>
  <c r="H29" i="18"/>
  <c r="P44" i="2"/>
  <c r="G101" i="17"/>
  <c r="G100" i="17" s="1"/>
  <c r="E100" i="20"/>
  <c r="P34" i="2"/>
  <c r="K49" i="2"/>
  <c r="J49" i="2" s="1"/>
  <c r="K47" i="18" s="1"/>
  <c r="J47" i="18" s="1"/>
  <c r="P39" i="2"/>
  <c r="K39" i="18"/>
  <c r="P28" i="2"/>
  <c r="E27" i="2"/>
  <c r="P27" i="2" s="1"/>
  <c r="H22" i="18"/>
  <c r="I23" i="18"/>
  <c r="H23" i="18" s="1"/>
  <c r="K53" i="2"/>
  <c r="K51" i="2" s="1"/>
  <c r="H16" i="18"/>
  <c r="J46" i="18"/>
  <c r="H46" i="18" s="1"/>
  <c r="I72" i="18"/>
  <c r="H72" i="18" s="1"/>
  <c r="P18" i="2"/>
  <c r="J22" i="2"/>
  <c r="H80" i="18"/>
  <c r="H50" i="2"/>
  <c r="H102" i="2" s="1"/>
  <c r="P52" i="2"/>
  <c r="P59" i="2"/>
  <c r="H58" i="18"/>
  <c r="G50" i="2"/>
  <c r="G102" i="2" s="1"/>
  <c r="H68" i="18"/>
  <c r="F50" i="2"/>
  <c r="D86" i="17"/>
  <c r="E89" i="17"/>
  <c r="D89" i="17" s="1"/>
  <c r="D90" i="17"/>
  <c r="I50" i="2"/>
  <c r="I102" i="2" s="1"/>
  <c r="D26" i="19"/>
  <c r="D25" i="19" s="1"/>
  <c r="D30" i="19" s="1"/>
  <c r="D54" i="17"/>
  <c r="I17" i="18"/>
  <c r="D87" i="17"/>
  <c r="D33" i="17"/>
  <c r="E49" i="2"/>
  <c r="I47" i="18" s="1"/>
  <c r="D19" i="19"/>
  <c r="D18" i="19" s="1"/>
  <c r="D23" i="19" s="1"/>
  <c r="D82" i="17"/>
  <c r="E71" i="17"/>
  <c r="D71" i="17" s="1"/>
  <c r="D59" i="17"/>
  <c r="D95" i="17"/>
  <c r="E15" i="17"/>
  <c r="D15" i="17" s="1"/>
  <c r="H75" i="18"/>
  <c r="D41" i="17"/>
  <c r="E24" i="17"/>
  <c r="D24" i="17" s="1"/>
  <c r="E32" i="17"/>
  <c r="D32" i="17" s="1"/>
  <c r="E40" i="17"/>
  <c r="D40" i="17" s="1"/>
  <c r="D72" i="17"/>
  <c r="D81" i="17"/>
  <c r="F61" i="17"/>
  <c r="G99" i="17"/>
  <c r="F14" i="17"/>
  <c r="D58" i="17"/>
  <c r="D62" i="17"/>
  <c r="D64" i="17"/>
  <c r="P57" i="2"/>
  <c r="I66" i="4"/>
  <c r="I101" i="4" s="1"/>
  <c r="E57" i="20"/>
  <c r="P24" i="2"/>
  <c r="P56" i="2"/>
  <c r="P35" i="2"/>
  <c r="I34" i="18"/>
  <c r="H34" i="18" s="1"/>
  <c r="H28" i="18"/>
  <c r="P20" i="2"/>
  <c r="I20" i="18"/>
  <c r="H20" i="18" s="1"/>
  <c r="H38" i="18"/>
  <c r="P30" i="2"/>
  <c r="K35" i="18"/>
  <c r="P38" i="2"/>
  <c r="H45" i="18"/>
  <c r="H52" i="18"/>
  <c r="P60" i="2"/>
  <c r="P61" i="2"/>
  <c r="K61" i="18"/>
  <c r="M102" i="2"/>
  <c r="L102" i="2"/>
  <c r="N102" i="2"/>
  <c r="H44" i="18"/>
  <c r="P45" i="2"/>
  <c r="H31" i="18"/>
  <c r="P31" i="2"/>
  <c r="I48" i="18" l="1"/>
  <c r="H57" i="18"/>
  <c r="I15" i="18"/>
  <c r="J39" i="18"/>
  <c r="K15" i="18"/>
  <c r="K48" i="2"/>
  <c r="K16" i="2" s="1"/>
  <c r="G121" i="17"/>
  <c r="E49" i="20"/>
  <c r="E48" i="20" s="1"/>
  <c r="H47" i="18"/>
  <c r="E99" i="20"/>
  <c r="E98" i="20" s="1"/>
  <c r="J53" i="2"/>
  <c r="J51" i="2" s="1"/>
  <c r="P22" i="2"/>
  <c r="D117" i="17"/>
  <c r="E113" i="17"/>
  <c r="E101" i="17" s="1"/>
  <c r="E100" i="17" s="1"/>
  <c r="D100" i="17" s="1"/>
  <c r="H17" i="18"/>
  <c r="P17" i="2"/>
  <c r="F99" i="17"/>
  <c r="F121" i="17" s="1"/>
  <c r="E61" i="17"/>
  <c r="D61" i="17" s="1"/>
  <c r="O50" i="2"/>
  <c r="P49" i="2"/>
  <c r="E14" i="17"/>
  <c r="E50" i="2"/>
  <c r="K84" i="18"/>
  <c r="J48" i="2" l="1"/>
  <c r="J16" i="2" s="1"/>
  <c r="H39" i="18"/>
  <c r="F15" i="2"/>
  <c r="F102" i="2" s="1"/>
  <c r="E48" i="2"/>
  <c r="E16" i="2" s="1"/>
  <c r="P53" i="2"/>
  <c r="I86" i="18"/>
  <c r="D113" i="17"/>
  <c r="D101" i="17"/>
  <c r="I14" i="4"/>
  <c r="E99" i="17"/>
  <c r="E121" i="17" s="1"/>
  <c r="D14" i="17"/>
  <c r="D99" i="17" s="1"/>
  <c r="D121" i="17" s="1"/>
  <c r="P48" i="2" l="1"/>
  <c r="E15" i="2"/>
  <c r="E102" i="2" s="1"/>
  <c r="O15" i="2"/>
  <c r="O102" i="2" s="1"/>
  <c r="P54" i="2"/>
  <c r="P51" i="2" s="1"/>
  <c r="K50" i="2"/>
  <c r="K15" i="2" l="1"/>
  <c r="K102" i="2" s="1"/>
  <c r="K73" i="18"/>
  <c r="K48" i="18" s="1"/>
  <c r="P32" i="2" l="1"/>
  <c r="P16" i="2" s="1"/>
  <c r="J15" i="2"/>
  <c r="J50" i="2"/>
  <c r="J73" i="18"/>
  <c r="J48" i="18" s="1"/>
  <c r="P15" i="2" l="1"/>
  <c r="J102" i="2"/>
  <c r="J33" i="18"/>
  <c r="J15" i="18" s="1"/>
  <c r="K86" i="18"/>
  <c r="P50" i="2"/>
  <c r="H73" i="18"/>
  <c r="H48" i="18" s="1"/>
  <c r="P102" i="2" l="1"/>
  <c r="P106" i="2" s="1"/>
  <c r="H33" i="18"/>
  <c r="H15" i="18" s="1"/>
  <c r="J86" i="18"/>
  <c r="H86" i="18" l="1"/>
</calcChain>
</file>

<file path=xl/sharedStrings.xml><?xml version="1.0" encoding="utf-8"?>
<sst xmlns="http://schemas.openxmlformats.org/spreadsheetml/2006/main" count="1114" uniqueCount="587">
  <si>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</si>
  <si>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</si>
  <si>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</si>
  <si>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</si>
  <si>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</si>
  <si>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</si>
  <si>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</si>
  <si>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</si>
  <si>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</si>
  <si>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</si>
  <si>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</si>
  <si>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</si>
  <si>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</si>
  <si>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</si>
  <si>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</si>
  <si>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</si>
  <si>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</si>
  <si>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</si>
  <si>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</si>
  <si>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</si>
  <si>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</si>
  <si>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</si>
  <si>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</si>
  <si>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</si>
  <si>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</si>
  <si>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</si>
  <si>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</si>
  <si>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</si>
  <si>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</si>
  <si>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</si>
  <si>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</si>
  <si>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</si>
  <si>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</si>
  <si>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</si>
  <si>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</si>
  <si>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</si>
  <si>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</si>
  <si>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</si>
  <si>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</si>
  <si>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</si>
  <si>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</si>
  <si>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</si>
  <si>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</si>
  <si>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</si>
  <si>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</si>
  <si>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</si>
  <si>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</si>
  <si>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</si>
  <si>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</si>
  <si>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</si>
  <si>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</si>
  <si>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</si>
  <si>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</si>
  <si>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</si>
  <si>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</si>
  <si>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</si>
  <si>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</si>
  <si>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</si>
  <si>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</si>
  <si>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</si>
  <si>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</si>
  <si>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</si>
  <si>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</si>
  <si>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</si>
  <si>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</si>
  <si>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</si>
  <si>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</si>
  <si>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</si>
  <si>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</si>
  <si>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</si>
  <si>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</si>
  <si>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</si>
  <si>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</si>
  <si>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</si>
  <si>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</si>
  <si>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</si>
  <si>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</si>
  <si>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</si>
  <si>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</si>
  <si>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</si>
  <si>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</si>
  <si>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</si>
  <si>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</si>
  <si>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</si>
  <si>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</si>
  <si>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</si>
  <si>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</si>
  <si>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</si>
  <si>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</si>
  <si>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</si>
  <si>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</si>
  <si>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</si>
  <si>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</si>
  <si>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</si>
  <si>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</si>
  <si>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</si>
  <si>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</si>
  <si>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</si>
  <si>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</si>
  <si>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</si>
  <si>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</si>
  <si>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</si>
  <si>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</si>
  <si>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</si>
  <si>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</si>
  <si>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</si>
  <si>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</si>
  <si>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</si>
  <si>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</si>
  <si>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</si>
  <si>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</si>
  <si>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</si>
  <si>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</si>
  <si>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</si>
  <si>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</si>
  <si>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</si>
  <si>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</si>
  <si>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</si>
  <si>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</si>
  <si>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</si>
  <si>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</si>
  <si>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</si>
  <si>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</si>
  <si>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</si>
  <si>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</si>
  <si>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</si>
  <si>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</si>
  <si>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</si>
  <si>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</si>
  <si>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</si>
  <si>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</si>
  <si>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</si>
  <si>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</si>
  <si>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</si>
  <si>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</si>
  <si>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</si>
  <si>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</si>
  <si>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</si>
  <si>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</si>
  <si>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</si>
  <si>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</si>
  <si>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</si>
  <si>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</si>
  <si>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</si>
  <si>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</si>
  <si>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</si>
  <si>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</si>
  <si>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</si>
  <si>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</si>
  <si>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</si>
  <si>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</si>
  <si>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</si>
  <si>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</si>
  <si>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</si>
  <si>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</si>
  <si>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</si>
  <si>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</si>
  <si>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</si>
  <si>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</si>
  <si>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</si>
  <si>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</si>
  <si>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</si>
  <si>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</si>
  <si>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</si>
  <si>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</si>
  <si>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</si>
  <si>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</si>
  <si>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</si>
  <si>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</si>
  <si>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</si>
  <si>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</si>
  <si>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</si>
  <si>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</si>
  <si>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</si>
  <si>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</si>
  <si>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</si>
  <si>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</si>
  <si>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</si>
  <si>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</si>
  <si>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</si>
  <si>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</si>
  <si>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</si>
  <si>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</si>
  <si>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</si>
  <si>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</si>
  <si>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</si>
  <si>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</si>
  <si>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</si>
  <si>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</si>
  <si>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</si>
  <si>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</si>
  <si>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</si>
  <si>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</si>
  <si>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</si>
  <si>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</si>
  <si>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</si>
  <si>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</si>
  <si>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</si>
  <si>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</si>
  <si>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</si>
  <si>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</si>
  <si>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</si>
  <si>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</si>
  <si>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</si>
  <si>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</si>
  <si>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</si>
  <si>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</si>
  <si>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</si>
  <si>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</si>
  <si>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</si>
  <si>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</si>
  <si>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</si>
  <si>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</si>
  <si>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</si>
  <si>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</si>
  <si>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</si>
  <si>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</si>
  <si>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</si>
  <si>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</si>
  <si>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</si>
  <si>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</si>
  <si>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</si>
  <si>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</si>
  <si>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</si>
  <si>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</si>
  <si>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</si>
  <si>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</si>
  <si>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</si>
  <si>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</si>
  <si>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</si>
  <si>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</si>
  <si>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</si>
  <si>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</si>
  <si>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</si>
  <si>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</si>
  <si>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</si>
  <si>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</si>
  <si>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</si>
  <si>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</si>
  <si>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</si>
  <si>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</si>
  <si>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</si>
  <si>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</si>
  <si>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</si>
  <si>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</si>
  <si>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</si>
  <si>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</si>
  <si>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</si>
  <si>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</si>
  <si>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</si>
  <si>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</si>
  <si>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</si>
  <si>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</si>
  <si>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</si>
  <si>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</si>
  <si>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</si>
  <si>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</si>
  <si>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</si>
  <si>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</si>
  <si>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</si>
  <si>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</si>
  <si>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</si>
  <si>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</si>
  <si>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</si>
  <si>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</si>
  <si>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</si>
  <si>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</si>
  <si>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</si>
  <si>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</si>
  <si>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</si>
  <si>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</si>
  <si>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</si>
  <si>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</si>
  <si>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</si>
  <si>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</si>
  <si>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</si>
  <si>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</si>
  <si>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</si>
  <si>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</si>
  <si>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</si>
  <si>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</si>
  <si>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</si>
  <si>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</si>
  <si>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</si>
  <si>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</si>
  <si>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</si>
  <si>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</si>
  <si>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</si>
  <si>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</si>
  <si>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</si>
  <si>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</si>
  <si>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</si>
  <si>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</si>
  <si>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</si>
  <si>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</si>
  <si>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</si>
  <si>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</si>
  <si>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</si>
  <si>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</si>
  <si>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</si>
  <si>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</si>
  <si>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</si>
  <si>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</si>
  <si>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</si>
  <si>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</si>
  <si>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</si>
  <si>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</si>
  <si>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</si>
  <si>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</si>
  <si>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</si>
  <si>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</si>
  <si>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</si>
  <si>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</si>
  <si>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</si>
  <si>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</si>
  <si>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</si>
  <si>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</si>
  <si>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</si>
  <si>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</si>
  <si>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</si>
  <si>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</si>
  <si>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</si>
  <si>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</si>
  <si>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</si>
  <si>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</si>
  <si>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</si>
  <si>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</si>
  <si>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</si>
  <si>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</si>
  <si>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</si>
  <si>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</si>
  <si>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</si>
  <si>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</si>
  <si>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</si>
  <si>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</si>
  <si>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</si>
  <si>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</si>
  <si>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</si>
  <si>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</si>
  <si>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</si>
  <si>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</si>
  <si>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</si>
  <si>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</si>
  <si>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</si>
  <si>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</si>
  <si>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бюджету Здолбунівської міської територіальної громади на 2025 рік</t>
  </si>
  <si>
    <t>у 2025 році</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</si>
  <si>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</si>
  <si>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</si>
  <si>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</si>
  <si>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</si>
  <si>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</si>
  <si>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</si>
  <si>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</si>
  <si>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</si>
  <si>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</si>
  <si>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</si>
  <si>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</si>
  <si>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</si>
  <si>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</si>
  <si>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</si>
  <si>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</si>
  <si>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</si>
  <si>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</si>
  <si>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</si>
  <si>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</si>
  <si>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</si>
  <si>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</si>
  <si>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</si>
  <si>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</si>
  <si>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</si>
  <si>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</si>
  <si>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</si>
  <si>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</si>
  <si>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</si>
  <si>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</si>
  <si>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</si>
  <si>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</si>
  <si>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</si>
  <si>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</si>
  <si>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</si>
  <si>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</si>
  <si>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</si>
  <si>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</si>
  <si>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</si>
  <si>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</si>
  <si>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</si>
  <si>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</si>
  <si>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</si>
  <si>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</si>
  <si>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</si>
  <si>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</si>
  <si>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</si>
  <si>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</si>
  <si>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</si>
  <si>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</si>
  <si>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1300</t>
  </si>
  <si>
    <t>2010</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</si>
  <si>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</si>
  <si>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</si>
  <si>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</si>
  <si>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</si>
  <si>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</si>
  <si>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</si>
  <si>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</si>
  <si>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</si>
  <si>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</si>
  <si>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</si>
  <si>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</si>
  <si>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</si>
  <si>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</si>
  <si>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</si>
  <si>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</si>
  <si>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</si>
  <si>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</si>
  <si>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</si>
  <si>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</si>
  <si>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</si>
  <si>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</si>
  <si>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</si>
  <si>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</si>
  <si>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</si>
  <si>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</si>
  <si>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</si>
  <si>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</si>
  <si>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</si>
  <si>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</si>
  <si>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</si>
  <si>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</si>
  <si>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</si>
  <si>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</si>
  <si>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</si>
  <si>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</si>
  <si>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</si>
  <si>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</si>
  <si>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</si>
  <si>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</si>
  <si>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</si>
  <si>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</si>
  <si>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</si>
  <si>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</si>
  <si>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</si>
  <si>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</si>
  <si>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</si>
  <si>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</si>
  <si>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"Про зміни до бюджету Здолбунівської міської територіальної громади на 2025 рік"</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</si>
  <si>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</si>
  <si>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</si>
  <si>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</si>
  <si>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</si>
  <si>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</si>
  <si>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</si>
  <si>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</si>
  <si>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</si>
  <si>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</si>
  <si>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</si>
  <si>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</si>
  <si>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</si>
  <si>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</si>
  <si>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</si>
  <si>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</si>
  <si>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</si>
  <si>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</si>
  <si>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</si>
  <si>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</si>
  <si>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</si>
  <si>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</si>
  <si>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</si>
  <si>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</si>
  <si>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</si>
  <si>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</si>
  <si>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</si>
  <si>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</si>
  <si>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</si>
  <si>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</si>
  <si>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</si>
  <si>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</si>
  <si>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</si>
  <si>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</si>
  <si>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</si>
  <si>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</si>
  <si>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</si>
  <si>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</si>
  <si>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</si>
  <si>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</si>
  <si>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</si>
  <si>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</si>
  <si>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</si>
  <si>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</si>
  <si>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</si>
  <si>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</si>
  <si>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</si>
  <si>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</si>
  <si>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Будівництво-1 об'єктів житлово-комунального господарства</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</si>
  <si>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</si>
  <si>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</si>
  <si>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</si>
  <si>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</si>
  <si>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</si>
  <si>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</si>
  <si>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</si>
  <si>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Програма роботи з обдарованою молоддю Здолбунівської міської територіальної громади на 2025-2027 роки</t>
  </si>
  <si>
    <t>Додаток № 3</t>
  </si>
  <si>
    <t>Капітальний ремонт будівлі поліклініки Комунального некомерційного підприємства "Здолбунівська центральна міська лікарня" Здолбунівської міської ради Рівненської області, з облаштуванням зовнішнього ліфта, за адресою: Рівненська область, Рівненський район, м.Здолбунів, вул.Степана Бандери,1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</si>
  <si>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</si>
  <si>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</si>
  <si>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 xml:space="preserve"> бюджету Здолбунівської міської територіальної громади на 2025 рік</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</si>
  <si>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</si>
  <si>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</si>
  <si>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</si>
  <si>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40б, в м.Здолбунів, Рівненської області</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</si>
  <si>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 в м.Здолбунів, Рівненської області</t>
  </si>
  <si>
    <t>Придбання картингів</t>
  </si>
  <si>
    <t>Прорама підтримки внутрішньо переміщених осіб на 2025-2027 роки</t>
  </si>
  <si>
    <t>0117367</t>
  </si>
  <si>
    <t>Реалізація проектів у рамках Програми відновлення України III</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</si>
  <si>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вул.Шкільна,40б, в м.Здолбунів, Рівненська область</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</si>
  <si>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 в м.Здолбунів, Рівненська область</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</si>
  <si>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 в м.Здолбунів, Рівненської області</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</si>
  <si>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40б в м.Здолбунів, Рівненської області</t>
  </si>
  <si>
    <t>Реалізація проектів у рамках Програми відновлення України III</t>
  </si>
  <si>
    <t>Реконструкція котельні з встановленням когенераційної установки потужністю 600 КВт за адресою: вул.Шкільна, 40б в м.Здолбунів, Рівненської області</t>
  </si>
  <si>
    <t>Реконструкція котельні з встановленням когенераційної установки потужністю 600 КВт за адресою: вул.Шкільна, 40 в м.Здолбунів, Рівненської області</t>
  </si>
  <si>
    <t>Реконструкція котелень з встановленням когенераційних установок потужністю по 600 КВт за адресою: вул.Шкільна, 40б та вул.Шкільна 40 в м.Здолбунів, Рівненської області</t>
  </si>
  <si>
    <t>КП Здолбунівське</t>
  </si>
  <si>
    <t>Придбання газонокосарки</t>
  </si>
  <si>
    <t>Придбання самоскиду</t>
  </si>
  <si>
    <t>Субвенція з місцевого бюджету на здійснення переданих видатків у сфері освіти за рахунок коштів освітньої субвенції</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</si>
  <si>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</si>
  <si>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</si>
  <si>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</si>
  <si>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r>
      <t>Будівництво</t>
    </r>
    <r>
      <rPr>
        <b/>
        <vertAlign val="superscript"/>
        <sz val="12"/>
        <color theme="1"/>
        <rFont val="Times New Roman"/>
        <family val="1"/>
        <charset val="204"/>
      </rPr>
      <t>-1</t>
    </r>
    <r>
      <rPr>
        <b/>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</si>
  <si>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</si>
  <si>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Субвенція обласному бюджету на виконання Програми розвитку фізичної культури і спорту в Рівненській області на період до 2025 року</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</si>
  <si>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</si>
  <si>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</si>
  <si>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</si>
  <si>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обласному бюджету для надання соціальних послуг в інтернатних закладах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</si>
  <si>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</si>
  <si>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</si>
  <si>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</si>
  <si>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</si>
  <si>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</si>
  <si>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</si>
  <si>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</si>
  <si>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</si>
  <si>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</si>
  <si>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</si>
  <si>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Придбання ноутбука</t>
  </si>
  <si>
    <t>Виготовлення проектно кошторисної документації “Капітальний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t>
  </si>
  <si>
    <t xml:space="preserve">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 </t>
  </si>
  <si>
    <t>КП Здолбунівводоканал</t>
  </si>
  <si>
    <t>Виготовлення проектно-кошторисної документації стадія проект на реконструкцію системи газопостачання об"єкта: Реконструкція системи газопостачання котельні на вул.Заводській, 2б, в м.Здолбунів, Рівненської області</t>
  </si>
  <si>
    <t>Придбання сирени для оповіщення</t>
  </si>
  <si>
    <t>Придбання обладнання для харчоблоку(електроовочерізка, електром"ясорубка, конвенційна піч)</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</si>
  <si>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</si>
  <si>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4030</t>
  </si>
  <si>
    <t>Поповнення бібліотечного фонду</t>
  </si>
  <si>
    <t>2025-2026</t>
  </si>
  <si>
    <t>2024-2025</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</si>
  <si>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</si>
  <si>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</si>
  <si>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</si>
  <si>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</si>
  <si>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</si>
  <si>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Виготовлення ПКД та експертиза по об"єкту "Капітальний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вул.Шкільна,11, м.Здолбунів,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</si>
  <si>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</si>
  <si>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</si>
  <si>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Субвенція  ГУНП в Рівненській області відділенню поліції №6 на закупівлю матеріально-технічних засобів необхідних для поліпшення матеріально-технічної бази тиру у відділенні поліції</t>
  </si>
  <si>
    <t>Субвенція  ГУНП в Рівненській області відділенню поліції №6 на  матеріально-технічнезабезпечення, поточний ремонт</t>
  </si>
  <si>
    <t>Субвенція військовій частині А 4076 на закупівлю БПЛА , РЕБ та  НРК, обладнання та комплектуючих до них</t>
  </si>
  <si>
    <t>Субвенція військовій частині А 4123 на придбання запасних частин до БПЛА, батарей та комплектуючих</t>
  </si>
  <si>
    <t>Субвенція військовій частині А 7032 на закупівлю БПЛА,БПАК та комплектуючих до них</t>
  </si>
  <si>
    <t>Субвенція військовій частині А 4638 на закупівлю БПЛА та комплектуючих до них</t>
  </si>
  <si>
    <t>Субвенція військовій частині А1910 (яка знаходиться на фінансовому забезпеченні військової частинни А0281) на закупівлю БПЛА, РЕБ та комплектуючих до них</t>
  </si>
  <si>
    <t>Реконструкція  теплової мережі від котельні по вул.Шкільна,40Б, в м.Здолбунів Рівненського району Рівненської області"коригування</t>
  </si>
  <si>
    <t>2023-2028</t>
  </si>
  <si>
    <t>Субвенція військовій частині А 4921 (яка знаходиться на фінансовому забезпеченні військової частинни А1619) на закупівлю БПЛА, РЕБ та комплектуючих до них</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</si>
  <si>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</si>
  <si>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</si>
  <si>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</si>
  <si>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</si>
  <si>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Додаток № 6</t>
  </si>
  <si>
    <t xml:space="preserve"> до  рішення Здолбунівської міської ради</t>
  </si>
  <si>
    <t>від 17 грудня 2025 року № 3058</t>
  </si>
  <si>
    <t>Субвенція військовій частині ХХХХ на закупівлю послуг із забезпечення функціонування споруд спеціального призначення (протитанковий рів)</t>
  </si>
  <si>
    <t>Субвенція військовій частині ХХХХХ на закупівлю автомобіля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</si>
</sst>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0.00\ "/>
    <numFmt numFmtId="166" formatCode="#,##0.00\ _₴"/>
  </numFmts>
  <fonts count="47"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u/>
      <sz val="12"/>
      <name val="Times New Roman"/>
      <family val="1"/>
      <charset val="204"/>
    </font>
    <font>
      <b/>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s>
  <cellStyleXfs count="2">
    <xf numFmtId="0" fontId="0" fillId="0" borderId="0"/>
    <xf numFmtId="0" fontId="32" fillId="0" borderId="0"/>
  </cellStyleXfs>
  <cellXfs count="853">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10" fillId="0" borderId="1" xfId="0" applyFont="1" applyBorder="1" applyAlignment="1">
      <alignment vertical="center" wrapText="1"/>
    </xf>
    <xf numFmtId="0" fontId="5" fillId="0" borderId="0" xfId="0" applyFont="1" applyAlignment="1">
      <alignment horizontal="left"/>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7"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8"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9" xfId="0" applyFont="1" applyBorder="1" applyAlignment="1">
      <alignment horizontal="center"/>
    </xf>
    <xf numFmtId="0" fontId="23" fillId="0" borderId="67" xfId="0" applyFont="1" applyBorder="1" applyAlignment="1">
      <alignment horizontal="center"/>
    </xf>
    <xf numFmtId="4" fontId="1" fillId="0" borderId="67"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70" xfId="0" applyNumberFormat="1" applyFont="1" applyBorder="1"/>
    <xf numFmtId="4" fontId="23" fillId="0" borderId="71" xfId="0" applyNumberFormat="1" applyFont="1" applyBorder="1"/>
    <xf numFmtId="0" fontId="1" fillId="0" borderId="1" xfId="0" applyFont="1" applyBorder="1" applyAlignment="1">
      <alignment vertical="center" wrapText="1"/>
    </xf>
    <xf numFmtId="0" fontId="2" fillId="2" borderId="72"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72"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6"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49" fontId="5" fillId="0" borderId="71"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0" xfId="0" applyFont="1" applyBorder="1" applyAlignment="1">
      <alignment horizontal="left" vertical="center" wrapText="1"/>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4"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2" fillId="0" borderId="0" xfId="0" applyFont="1" applyAlignment="1">
      <alignment vertical="center"/>
    </xf>
    <xf numFmtId="4" fontId="1" fillId="0" borderId="14" xfId="0" applyNumberFormat="1" applyFont="1" applyBorder="1" applyAlignment="1">
      <alignment horizontal="right" vertical="center"/>
    </xf>
    <xf numFmtId="3" fontId="1" fillId="0" borderId="0" xfId="0" applyNumberFormat="1" applyFont="1" applyAlignment="1">
      <alignment vertical="center"/>
    </xf>
    <xf numFmtId="0" fontId="8" fillId="0" borderId="0" xfId="0" applyFont="1" applyAlignment="1">
      <alignment vertical="center"/>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0" fontId="1" fillId="0" borderId="1" xfId="0" applyFont="1" applyBorder="1" applyAlignment="1">
      <alignment horizontal="left" wrapText="1"/>
    </xf>
    <xf numFmtId="4" fontId="1" fillId="0" borderId="69"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5"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8"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49" fontId="1" fillId="0" borderId="13" xfId="0" applyNumberFormat="1" applyFont="1" applyBorder="1" applyAlignment="1">
      <alignment horizontal="center"/>
    </xf>
    <xf numFmtId="0" fontId="10" fillId="0" borderId="14" xfId="0" applyFont="1" applyBorder="1" applyAlignment="1">
      <alignment horizontal="center"/>
    </xf>
    <xf numFmtId="0" fontId="1" fillId="0" borderId="14" xfId="0" applyFont="1" applyBorder="1" applyAlignment="1">
      <alignment horizontal="left"/>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49" fontId="1" fillId="0" borderId="32"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4" fontId="10" fillId="0" borderId="5" xfId="0" applyNumberFormat="1" applyFont="1" applyBorder="1" applyAlignment="1">
      <alignment horizontal="right" vertical="center" wrapText="1"/>
    </xf>
    <xf numFmtId="0" fontId="10" fillId="0" borderId="5" xfId="0" applyFont="1" applyBorder="1" applyAlignment="1">
      <alignment horizontal="left" vertical="center" wrapText="1"/>
    </xf>
    <xf numFmtId="0" fontId="42" fillId="0" borderId="1" xfId="0" applyFont="1" applyBorder="1" applyAlignment="1">
      <alignment horizontal="left" wrapText="1"/>
    </xf>
    <xf numFmtId="4" fontId="1" fillId="0" borderId="1" xfId="0" applyNumberFormat="1" applyFont="1" applyBorder="1" applyAlignment="1">
      <alignment horizontal="right" vertical="center" wrapText="1"/>
    </xf>
    <xf numFmtId="0" fontId="29" fillId="0" borderId="4" xfId="0" applyFont="1" applyBorder="1" applyAlignment="1">
      <alignment wrapText="1"/>
    </xf>
    <xf numFmtId="0" fontId="42" fillId="0" borderId="1" xfId="0" applyFont="1" applyBorder="1" applyAlignment="1">
      <alignment vertical="center"/>
    </xf>
    <xf numFmtId="49" fontId="42" fillId="0" borderId="1" xfId="0" applyNumberFormat="1" applyFont="1" applyBorder="1" applyAlignment="1">
      <alignment vertical="center"/>
    </xf>
    <xf numFmtId="0" fontId="29" fillId="0" borderId="1" xfId="0" applyFont="1" applyBorder="1" applyAlignment="1">
      <alignment vertical="center" wrapText="1"/>
    </xf>
    <xf numFmtId="0" fontId="10" fillId="0" borderId="1" xfId="0" applyFont="1" applyBorder="1" applyAlignment="1">
      <alignment horizontal="left" wrapText="1"/>
    </xf>
    <xf numFmtId="4" fontId="29" fillId="0" borderId="1" xfId="0" applyNumberFormat="1" applyFont="1" applyBorder="1" applyAlignment="1">
      <alignment horizontal="right" vertical="center" wrapText="1"/>
    </xf>
    <xf numFmtId="0" fontId="42" fillId="0" borderId="4" xfId="0" applyFont="1" applyBorder="1" applyAlignment="1">
      <alignment wrapText="1"/>
    </xf>
    <xf numFmtId="0" fontId="10" fillId="0" borderId="1" xfId="0" applyFont="1" applyBorder="1" applyAlignment="1">
      <alignment horizontal="center" wrapText="1"/>
    </xf>
    <xf numFmtId="4" fontId="10" fillId="0" borderId="1" xfId="0" applyNumberFormat="1" applyFont="1" applyBorder="1" applyAlignment="1">
      <alignment horizontal="right" vertical="center" wrapText="1"/>
    </xf>
    <xf numFmtId="0" fontId="10" fillId="0" borderId="4" xfId="0" applyFont="1" applyBorder="1" applyAlignment="1">
      <alignment wrapText="1"/>
    </xf>
    <xf numFmtId="0" fontId="10" fillId="0" borderId="1" xfId="0" applyFont="1" applyBorder="1" applyAlignment="1">
      <alignment horizontal="right" wrapText="1"/>
    </xf>
    <xf numFmtId="49" fontId="1" fillId="0" borderId="27" xfId="0" applyNumberFormat="1" applyFont="1" applyBorder="1" applyAlignment="1">
      <alignment horizontal="center" vertical="center"/>
    </xf>
    <xf numFmtId="0" fontId="42" fillId="0" borderId="20" xfId="0" applyFont="1" applyBorder="1" applyAlignment="1">
      <alignment vertical="center"/>
    </xf>
    <xf numFmtId="49" fontId="42" fillId="0" borderId="20" xfId="0" applyNumberFormat="1" applyFont="1" applyBorder="1" applyAlignment="1">
      <alignment vertical="center"/>
    </xf>
    <xf numFmtId="0" fontId="29" fillId="0" borderId="20" xfId="0" applyFont="1" applyBorder="1" applyAlignment="1">
      <alignment vertical="center" wrapText="1"/>
    </xf>
    <xf numFmtId="0" fontId="10" fillId="0" borderId="20" xfId="0" applyFont="1" applyBorder="1" applyAlignment="1">
      <alignment horizontal="left" wrapText="1"/>
    </xf>
    <xf numFmtId="0" fontId="10" fillId="0" borderId="20" xfId="0" applyFont="1" applyBorder="1" applyAlignment="1">
      <alignment horizontal="center" wrapText="1"/>
    </xf>
    <xf numFmtId="0" fontId="10" fillId="0" borderId="20" xfId="0" applyFont="1" applyBorder="1" applyAlignment="1">
      <alignment horizontal="right" wrapText="1"/>
    </xf>
    <xf numFmtId="4" fontId="10" fillId="0" borderId="20" xfId="0" applyNumberFormat="1" applyFont="1" applyBorder="1" applyAlignment="1">
      <alignment horizontal="right" vertical="center" wrapText="1"/>
    </xf>
    <xf numFmtId="0" fontId="10" fillId="0" borderId="2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1" fillId="0" borderId="1" xfId="0" applyFont="1" applyBorder="1" applyAlignment="1">
      <alignment horizontal="left" vertical="center" wrapText="1"/>
    </xf>
    <xf numFmtId="49" fontId="1" fillId="0" borderId="73" xfId="0" applyNumberFormat="1" applyFont="1" applyBorder="1" applyAlignment="1">
      <alignment horizontal="center" vertical="center"/>
    </xf>
    <xf numFmtId="0" fontId="1" fillId="0" borderId="20" xfId="0" applyFont="1" applyBorder="1" applyAlignment="1">
      <alignment horizontal="center" vertical="center"/>
    </xf>
    <xf numFmtId="49" fontId="1" fillId="0" borderId="28" xfId="0" applyNumberFormat="1" applyFont="1" applyBorder="1" applyAlignment="1">
      <alignment horizontal="center" vertical="center"/>
    </xf>
    <xf numFmtId="0" fontId="1" fillId="0" borderId="20" xfId="0" applyFont="1" applyBorder="1" applyAlignment="1">
      <alignment horizontal="left" vertical="center" wrapText="1"/>
    </xf>
    <xf numFmtId="0" fontId="1" fillId="0" borderId="20" xfId="0" applyFont="1" applyBorder="1" applyAlignment="1">
      <alignment horizontal="left" wrapText="1"/>
    </xf>
    <xf numFmtId="4" fontId="1" fillId="0" borderId="20" xfId="0" applyNumberFormat="1" applyFont="1" applyBorder="1" applyAlignment="1">
      <alignment horizontal="right" vertical="center" wrapText="1"/>
    </xf>
    <xf numFmtId="0" fontId="1" fillId="0" borderId="21" xfId="0" applyFont="1" applyBorder="1" applyAlignment="1">
      <alignment wrapText="1"/>
    </xf>
    <xf numFmtId="0" fontId="10" fillId="0" borderId="20" xfId="0" applyFont="1" applyBorder="1" applyAlignment="1">
      <alignment horizontal="center" vertical="center"/>
    </xf>
    <xf numFmtId="49" fontId="10" fillId="0" borderId="28" xfId="0" applyNumberFormat="1" applyFont="1" applyBorder="1" applyAlignment="1">
      <alignment horizontal="center" vertical="center"/>
    </xf>
    <xf numFmtId="0" fontId="40" fillId="0" borderId="19" xfId="0" applyFont="1" applyBorder="1" applyAlignment="1">
      <alignment horizontal="left" wrapText="1"/>
    </xf>
    <xf numFmtId="0" fontId="10" fillId="0" borderId="20" xfId="0" applyFont="1" applyBorder="1" applyAlignment="1">
      <alignment horizontal="left" vertical="center" wrapText="1"/>
    </xf>
    <xf numFmtId="49" fontId="1" fillId="0" borderId="1" xfId="0" applyNumberFormat="1" applyFont="1" applyBorder="1" applyAlignment="1">
      <alignment horizontal="center" vertical="center"/>
    </xf>
    <xf numFmtId="0" fontId="41" fillId="0" borderId="1" xfId="0" applyFont="1" applyBorder="1" applyAlignment="1">
      <alignment horizontal="left" wrapText="1"/>
    </xf>
    <xf numFmtId="4" fontId="1" fillId="0" borderId="1" xfId="0" applyNumberFormat="1" applyFont="1" applyBorder="1" applyAlignment="1">
      <alignment vertical="center"/>
    </xf>
    <xf numFmtId="0" fontId="1" fillId="0" borderId="4" xfId="0" applyFont="1" applyBorder="1"/>
    <xf numFmtId="0" fontId="43" fillId="0" borderId="20" xfId="0" applyFont="1" applyBorder="1" applyAlignment="1">
      <alignment horizontal="left" wrapText="1"/>
    </xf>
    <xf numFmtId="0" fontId="29" fillId="0" borderId="20" xfId="0" applyFont="1" applyBorder="1" applyAlignment="1">
      <alignment horizontal="left" wrapText="1"/>
    </xf>
    <xf numFmtId="4" fontId="10" fillId="0" borderId="20" xfId="0" applyNumberFormat="1" applyFont="1" applyBorder="1" applyAlignment="1">
      <alignment vertical="center"/>
    </xf>
    <xf numFmtId="0" fontId="10" fillId="0" borderId="21" xfId="0" applyFont="1" applyBorder="1"/>
    <xf numFmtId="0" fontId="40" fillId="0" borderId="20" xfId="0" applyFont="1" applyBorder="1" applyAlignment="1">
      <alignment horizontal="left" wrapText="1"/>
    </xf>
    <xf numFmtId="49" fontId="1" fillId="2" borderId="13" xfId="0" applyNumberFormat="1" applyFont="1" applyFill="1" applyBorder="1" applyAlignment="1">
      <alignment horizontal="center" vertical="top" wrapText="1"/>
    </xf>
    <xf numFmtId="0" fontId="1" fillId="2" borderId="14" xfId="0"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0" fontId="1" fillId="2" borderId="14" xfId="0" applyFont="1" applyFill="1" applyBorder="1" applyAlignment="1">
      <alignment vertical="top" wrapText="1"/>
    </xf>
    <xf numFmtId="0" fontId="10" fillId="0" borderId="14" xfId="0" applyFont="1" applyBorder="1"/>
    <xf numFmtId="0" fontId="10" fillId="0" borderId="15" xfId="0" applyFont="1" applyBorder="1"/>
    <xf numFmtId="49" fontId="1" fillId="2" borderId="39" xfId="0" applyNumberFormat="1" applyFont="1" applyFill="1" applyBorder="1" applyAlignment="1">
      <alignment horizontal="center" vertical="top" wrapText="1"/>
    </xf>
    <xf numFmtId="0" fontId="1" fillId="2" borderId="50" xfId="0" applyFont="1" applyFill="1" applyBorder="1" applyAlignment="1">
      <alignment horizontal="center" vertical="top" wrapText="1"/>
    </xf>
    <xf numFmtId="49" fontId="1" fillId="2" borderId="50" xfId="0" applyNumberFormat="1" applyFont="1" applyFill="1" applyBorder="1" applyAlignment="1">
      <alignment horizontal="center" vertical="top" wrapText="1"/>
    </xf>
    <xf numFmtId="0" fontId="1" fillId="2" borderId="50" xfId="0" applyFont="1" applyFill="1" applyBorder="1" applyAlignment="1">
      <alignment vertical="top" wrapText="1"/>
    </xf>
    <xf numFmtId="0" fontId="10" fillId="0" borderId="50" xfId="0" applyFont="1" applyBorder="1"/>
    <xf numFmtId="0" fontId="10" fillId="0" borderId="40" xfId="0" applyFont="1" applyBorder="1"/>
    <xf numFmtId="49" fontId="1" fillId="0" borderId="42"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22" xfId="0" applyFont="1" applyBorder="1" applyAlignment="1">
      <alignment vertical="center" wrapText="1"/>
    </xf>
    <xf numFmtId="0" fontId="1" fillId="0" borderId="5" xfId="0" applyFont="1" applyBorder="1"/>
    <xf numFmtId="0" fontId="1" fillId="0" borderId="6" xfId="0" applyFont="1" applyBorder="1"/>
    <xf numFmtId="49" fontId="10" fillId="0" borderId="17" xfId="0" applyNumberFormat="1" applyFont="1" applyBorder="1" applyAlignment="1">
      <alignment horizontal="center" vertical="center"/>
    </xf>
    <xf numFmtId="0" fontId="10" fillId="0" borderId="18" xfId="0" applyFont="1" applyBorder="1" applyAlignment="1">
      <alignment vertical="center" wrapText="1"/>
    </xf>
    <xf numFmtId="0" fontId="10" fillId="0" borderId="1" xfId="0" applyFont="1" applyBorder="1" applyAlignment="1">
      <alignment vertical="top" wrapText="1"/>
    </xf>
    <xf numFmtId="0" fontId="10" fillId="0" borderId="1" xfId="0" applyFont="1" applyBorder="1"/>
    <xf numFmtId="0" fontId="10" fillId="0" borderId="4" xfId="0" applyFont="1" applyBorder="1"/>
    <xf numFmtId="49" fontId="1" fillId="0" borderId="17" xfId="0" applyNumberFormat="1" applyFont="1" applyBorder="1" applyAlignment="1">
      <alignment horizontal="center"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0" borderId="18" xfId="0" applyFont="1" applyBorder="1" applyAlignment="1">
      <alignment vertical="top" wrapText="1"/>
    </xf>
    <xf numFmtId="0" fontId="1" fillId="0" borderId="18" xfId="0" applyFont="1" applyBorder="1" applyAlignment="1">
      <alignment vertical="center" wrapText="1"/>
    </xf>
    <xf numFmtId="0" fontId="1" fillId="0" borderId="1" xfId="0" applyFont="1" applyBorder="1"/>
    <xf numFmtId="49" fontId="10" fillId="0" borderId="17" xfId="0" applyNumberFormat="1" applyFont="1" applyBorder="1" applyAlignment="1">
      <alignment horizontal="center" vertical="top" wrapText="1"/>
    </xf>
    <xf numFmtId="0" fontId="10" fillId="2" borderId="1" xfId="0"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0" fontId="10" fillId="0" borderId="18" xfId="0" applyFont="1" applyBorder="1" applyAlignment="1">
      <alignment vertical="top" wrapText="1"/>
    </xf>
    <xf numFmtId="0" fontId="1" fillId="0" borderId="1" xfId="0" applyFont="1" applyBorder="1" applyAlignment="1">
      <alignment vertical="top" wrapText="1"/>
    </xf>
    <xf numFmtId="4" fontId="1" fillId="0" borderId="1" xfId="0" applyNumberFormat="1" applyFont="1" applyBorder="1" applyAlignment="1">
      <alignment horizontal="right" vertical="center"/>
    </xf>
    <xf numFmtId="0" fontId="10" fillId="0" borderId="1" xfId="0" applyFont="1" applyBorder="1" applyAlignment="1">
      <alignment wrapText="1"/>
    </xf>
    <xf numFmtId="4" fontId="10" fillId="0" borderId="1" xfId="0" applyNumberFormat="1" applyFont="1" applyBorder="1" applyAlignment="1">
      <alignment horizontal="right" vertical="center"/>
    </xf>
    <xf numFmtId="0" fontId="1" fillId="0" borderId="18" xfId="0" applyFont="1" applyBorder="1" applyAlignment="1">
      <alignment wrapText="1"/>
    </xf>
    <xf numFmtId="0" fontId="41" fillId="0" borderId="18" xfId="0" applyFont="1" applyBorder="1" applyAlignment="1">
      <alignment vertical="center" wrapText="1"/>
    </xf>
    <xf numFmtId="0" fontId="10" fillId="0" borderId="3" xfId="0" applyFont="1" applyBorder="1"/>
    <xf numFmtId="0" fontId="41" fillId="0" borderId="18" xfId="0" applyFont="1" applyBorder="1" applyAlignment="1">
      <alignment vertical="top" wrapText="1"/>
    </xf>
    <xf numFmtId="49" fontId="1" fillId="0" borderId="39" xfId="0" applyNumberFormat="1" applyFont="1" applyBorder="1" applyAlignment="1">
      <alignment horizontal="center" vertical="center"/>
    </xf>
    <xf numFmtId="49" fontId="1" fillId="0" borderId="50" xfId="0" applyNumberFormat="1" applyFont="1" applyBorder="1" applyAlignment="1">
      <alignment horizontal="center" vertical="center"/>
    </xf>
    <xf numFmtId="49" fontId="1" fillId="2" borderId="11" xfId="0" applyNumberFormat="1" applyFont="1" applyFill="1" applyBorder="1" applyAlignment="1">
      <alignment horizontal="center" vertical="center" wrapText="1"/>
    </xf>
    <xf numFmtId="0" fontId="1" fillId="0" borderId="11" xfId="0" applyFont="1" applyBorder="1" applyAlignment="1">
      <alignment horizontal="left" vertical="center" wrapText="1"/>
    </xf>
    <xf numFmtId="0" fontId="10" fillId="0" borderId="11" xfId="0" applyFont="1" applyBorder="1" applyAlignment="1">
      <alignment wrapText="1"/>
    </xf>
    <xf numFmtId="4" fontId="1" fillId="0" borderId="11" xfId="0" applyNumberFormat="1" applyFont="1" applyBorder="1" applyAlignment="1">
      <alignment horizontal="right" vertical="center" wrapText="1"/>
    </xf>
    <xf numFmtId="0" fontId="10" fillId="0" borderId="12" xfId="0" applyFont="1" applyBorder="1" applyAlignment="1">
      <alignment wrapText="1"/>
    </xf>
    <xf numFmtId="0" fontId="1" fillId="0" borderId="32" xfId="0" applyFont="1" applyBorder="1" applyAlignment="1">
      <alignment horizontal="center" vertical="top" wrapText="1"/>
    </xf>
    <xf numFmtId="0" fontId="10" fillId="2" borderId="5" xfId="0" applyFont="1" applyFill="1" applyBorder="1" applyAlignment="1">
      <alignment horizontal="center" vertical="top" wrapText="1"/>
    </xf>
    <xf numFmtId="49" fontId="10" fillId="2" borderId="5" xfId="0" applyNumberFormat="1" applyFont="1" applyFill="1" applyBorder="1" applyAlignment="1">
      <alignment horizontal="center" vertical="top" wrapText="1"/>
    </xf>
    <xf numFmtId="0" fontId="1" fillId="0" borderId="5" xfId="0" applyFont="1" applyBorder="1" applyAlignment="1">
      <alignment vertical="top" wrapText="1"/>
    </xf>
    <xf numFmtId="0" fontId="10" fillId="0" borderId="5" xfId="0" applyFont="1" applyBorder="1" applyAlignment="1">
      <alignment wrapText="1"/>
    </xf>
    <xf numFmtId="4" fontId="1" fillId="0" borderId="5" xfId="0" applyNumberFormat="1" applyFont="1" applyBorder="1" applyAlignment="1">
      <alignment horizontal="right" vertical="center" wrapText="1"/>
    </xf>
    <xf numFmtId="0" fontId="10" fillId="0" borderId="6" xfId="0" applyFont="1" applyBorder="1" applyAlignment="1">
      <alignment wrapText="1"/>
    </xf>
    <xf numFmtId="0" fontId="1" fillId="0" borderId="3" xfId="0" applyFont="1" applyBorder="1" applyAlignment="1">
      <alignment horizontal="center" vertical="top" wrapText="1"/>
    </xf>
    <xf numFmtId="0" fontId="10" fillId="0" borderId="35" xfId="0" applyFont="1" applyBorder="1" applyAlignment="1">
      <alignment horizontal="center" vertical="top" wrapText="1"/>
    </xf>
    <xf numFmtId="49" fontId="10" fillId="2" borderId="11" xfId="0" applyNumberFormat="1" applyFont="1" applyFill="1" applyBorder="1" applyAlignment="1">
      <alignment horizontal="center" vertical="top" wrapText="1"/>
    </xf>
    <xf numFmtId="0" fontId="10" fillId="0" borderId="11" xfId="0" applyFont="1" applyBorder="1" applyAlignment="1">
      <alignment vertical="top" wrapText="1"/>
    </xf>
    <xf numFmtId="4" fontId="10" fillId="0" borderId="11" xfId="0" applyNumberFormat="1" applyFont="1" applyBorder="1" applyAlignment="1">
      <alignment horizontal="right" vertical="center" wrapText="1"/>
    </xf>
    <xf numFmtId="0" fontId="10" fillId="0" borderId="0" xfId="0" applyFont="1" applyAlignment="1">
      <alignment vertical="center"/>
    </xf>
    <xf numFmtId="0" fontId="1" fillId="0" borderId="0" xfId="0" applyFont="1" applyAlignment="1">
      <alignment horizontal="center" vertical="center"/>
    </xf>
    <xf numFmtId="1" fontId="1" fillId="0" borderId="0" xfId="0" applyNumberFormat="1" applyFont="1" applyAlignment="1">
      <alignment horizontal="center" vertical="center"/>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6" xfId="0" applyNumberFormat="1" applyFont="1" applyBorder="1"/>
    <xf numFmtId="4" fontId="1" fillId="0" borderId="32" xfId="0" applyNumberFormat="1" applyFont="1" applyBorder="1"/>
    <xf numFmtId="49" fontId="5" fillId="0" borderId="73"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2" fontId="10" fillId="0" borderId="4" xfId="0" applyNumberFormat="1" applyFont="1" applyBorder="1" applyAlignment="1">
      <alignment horizontal="center" vertical="center" wrapText="1"/>
    </xf>
    <xf numFmtId="0" fontId="43" fillId="0" borderId="20" xfId="0" applyFont="1" applyBorder="1" applyAlignment="1">
      <alignment horizontal="left" vertical="top" wrapText="1"/>
    </xf>
    <xf numFmtId="0" fontId="1" fillId="0" borderId="5" xfId="0" applyFont="1" applyBorder="1" applyAlignment="1">
      <alignment horizontal="center" vertical="center" wrapText="1"/>
    </xf>
    <xf numFmtId="9" fontId="10" fillId="0" borderId="6"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0" fontId="39" fillId="0" borderId="1" xfId="0" applyFont="1" applyBorder="1" applyAlignment="1">
      <alignment vertical="center" wrapText="1"/>
    </xf>
    <xf numFmtId="0" fontId="39" fillId="0" borderId="1" xfId="0" applyFont="1" applyBorder="1"/>
    <xf numFmtId="4" fontId="39" fillId="0" borderId="1" xfId="0" applyNumberFormat="1" applyFont="1" applyBorder="1" applyAlignment="1">
      <alignment vertical="center"/>
    </xf>
    <xf numFmtId="4" fontId="46" fillId="0" borderId="1" xfId="0" applyNumberFormat="1" applyFont="1" applyBorder="1" applyAlignment="1">
      <alignment horizontal="right" vertical="center"/>
    </xf>
    <xf numFmtId="4" fontId="39" fillId="0" borderId="1" xfId="0" applyNumberFormat="1" applyFont="1" applyBorder="1" applyAlignment="1">
      <alignment horizontal="right" vertical="center"/>
    </xf>
    <xf numFmtId="4" fontId="46" fillId="0" borderId="1" xfId="0" applyNumberFormat="1" applyFont="1" applyBorder="1" applyAlignment="1">
      <alignment vertical="center"/>
    </xf>
    <xf numFmtId="9" fontId="10" fillId="0" borderId="4"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5"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4" fontId="1" fillId="0" borderId="14"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xf>
    <xf numFmtId="4" fontId="1" fillId="0" borderId="14" xfId="0" applyNumberFormat="1" applyFont="1" applyBorder="1" applyAlignment="1">
      <alignment horizontal="center" vertical="center"/>
    </xf>
    <xf numFmtId="4" fontId="1" fillId="0" borderId="50" xfId="0" applyNumberFormat="1" applyFont="1" applyBorder="1" applyAlignment="1">
      <alignment horizontal="center" vertical="center"/>
    </xf>
    <xf numFmtId="4" fontId="1" fillId="0" borderId="5" xfId="0" applyNumberFormat="1" applyFont="1" applyBorder="1" applyAlignment="1">
      <alignment horizontal="center" vertical="center"/>
    </xf>
    <xf numFmtId="166" fontId="24" fillId="0" borderId="20" xfId="0" applyNumberFormat="1" applyFont="1" applyBorder="1" applyAlignment="1">
      <alignment vertical="center" wrapText="1"/>
    </xf>
    <xf numFmtId="166" fontId="24" fillId="0" borderId="1" xfId="0" applyNumberFormat="1" applyFont="1" applyBorder="1" applyAlignment="1">
      <alignment vertical="center" wrapText="1"/>
    </xf>
    <xf numFmtId="166" fontId="23" fillId="0" borderId="20" xfId="0" applyNumberFormat="1" applyFont="1" applyBorder="1" applyAlignment="1">
      <alignment vertical="center" wrapText="1"/>
    </xf>
    <xf numFmtId="9" fontId="29" fillId="0" borderId="4" xfId="0" applyNumberFormat="1" applyFont="1" applyBorder="1" applyAlignment="1">
      <alignment horizontal="center" vertical="center" wrapText="1"/>
    </xf>
    <xf numFmtId="0" fontId="41" fillId="0" borderId="18" xfId="0" applyFont="1" applyBorder="1" applyAlignment="1">
      <alignment horizontal="left" vertical="center" wrapText="1"/>
    </xf>
    <xf numFmtId="9" fontId="1" fillId="0" borderId="21" xfId="0" applyNumberFormat="1" applyFont="1" applyBorder="1" applyAlignment="1">
      <alignment horizontal="center" vertical="center" wrapText="1"/>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0" fillId="0" borderId="2" xfId="0" applyFont="1" applyBorder="1" applyAlignment="1">
      <alignment horizontal="left"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0" xfId="0" applyFont="1" applyAlignment="1">
      <alignment horizontal="center"/>
    </xf>
    <xf numFmtId="0" fontId="7" fillId="0" borderId="0" xfId="0" applyFont="1" applyAlignment="1">
      <alignment horizontal="center"/>
    </xf>
    <xf numFmtId="0" fontId="7" fillId="0" borderId="51"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0" xfId="0" applyFont="1" applyAlignment="1">
      <alignment horizontal="center" vertical="center" wrapText="1"/>
    </xf>
    <xf numFmtId="0" fontId="1" fillId="0" borderId="13" xfId="0" applyFont="1" applyBorder="1" applyAlignment="1">
      <alignment horizontal="left"/>
    </xf>
    <xf numFmtId="0" fontId="1" fillId="0" borderId="14" xfId="0" applyFont="1" applyBorder="1" applyAlignment="1">
      <alignment horizontal="left"/>
    </xf>
    <xf numFmtId="0" fontId="45"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zakon.rada.gov.ua/rada/show/971_002-2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tabSelected="1" view="pageBreakPreview" zoomScaleNormal="100" zoomScaleSheetLayoutView="100" workbookViewId="0">
      <selection activeCell="B1" sqref="B1"/>
    </sheetView>
  </sheetViews>
  <sheetFormatPr defaultRowHeight="12.75" x14ac:dyDescent="0.2"/>
  <cols>
    <col min="1" max="1" width="0.140625" style="1" customWidth="1"/>
    <col min="2" max="2" width="11" style="1" customWidth="1"/>
    <col min="3" max="3" width="44.7109375" style="1" customWidth="1"/>
    <col min="4" max="4" width="16.28515625" style="1" customWidth="1"/>
    <col min="5" max="5" width="17.5703125" style="1" customWidth="1"/>
    <col min="6" max="6" width="15.5703125" style="1" customWidth="1"/>
    <col min="7" max="7" width="16.28515625" style="1" customWidth="1"/>
    <col min="8" max="16384" width="9.140625" style="1"/>
  </cols>
  <sheetData>
    <row r="1" spans="2:7" x14ac:dyDescent="0.2">
      <c r="D1" s="723" t="s">
        <v>2</v>
      </c>
      <c r="E1" s="723"/>
      <c r="F1" s="723"/>
      <c r="G1" s="723"/>
    </row>
    <row r="2" spans="2:7" x14ac:dyDescent="0.2">
      <c r="D2" s="723" t="s">
        <v>583</v>
      </c>
      <c r="E2" s="723"/>
      <c r="F2" s="723"/>
      <c r="G2" s="723"/>
    </row>
    <row r="3" spans="2:7" ht="17.25" customHeight="1" x14ac:dyDescent="0.2">
      <c r="D3" s="725" t="s">
        <v>445</v>
      </c>
      <c r="E3" s="725"/>
      <c r="F3" s="725"/>
      <c r="G3" s="725"/>
    </row>
    <row r="4" spans="2:7" x14ac:dyDescent="0.2">
      <c r="D4" s="723" t="s">
        <v>584</v>
      </c>
      <c r="E4" s="723"/>
      <c r="F4" s="723"/>
      <c r="G4" s="723"/>
    </row>
    <row r="5" spans="2:7" ht="9" customHeight="1" x14ac:dyDescent="0.2"/>
    <row r="6" spans="2:7" ht="15.75" x14ac:dyDescent="0.25">
      <c r="B6" s="724" t="s">
        <v>505</v>
      </c>
      <c r="C6" s="724"/>
      <c r="D6" s="724"/>
      <c r="E6" s="724"/>
      <c r="F6" s="724"/>
      <c r="G6" s="724"/>
    </row>
    <row r="7" spans="2:7" ht="15.75" x14ac:dyDescent="0.25">
      <c r="B7" s="724" t="s">
        <v>506</v>
      </c>
      <c r="C7" s="724"/>
      <c r="D7" s="724"/>
      <c r="E7" s="724"/>
      <c r="F7" s="724"/>
      <c r="G7" s="724"/>
    </row>
    <row r="8" spans="2:7" ht="14.25" x14ac:dyDescent="0.2">
      <c r="B8" s="132">
        <v>1755900000</v>
      </c>
      <c r="C8" s="70"/>
      <c r="D8" s="70"/>
      <c r="E8" s="70"/>
      <c r="F8" s="70"/>
      <c r="G8" s="70"/>
    </row>
    <row r="9" spans="2:7" ht="14.25" x14ac:dyDescent="0.2">
      <c r="B9" s="71" t="s">
        <v>127</v>
      </c>
      <c r="C9" s="72"/>
      <c r="D9" s="72"/>
      <c r="E9" s="72"/>
      <c r="F9" s="72"/>
      <c r="G9" s="72"/>
    </row>
    <row r="10" spans="2:7" ht="11.25" customHeight="1" thickBot="1" x14ac:dyDescent="0.25">
      <c r="G10" s="1" t="s">
        <v>12</v>
      </c>
    </row>
    <row r="11" spans="2:7" ht="12.75" customHeight="1" x14ac:dyDescent="0.2">
      <c r="B11" s="728" t="s">
        <v>3</v>
      </c>
      <c r="C11" s="730" t="s">
        <v>107</v>
      </c>
      <c r="D11" s="726" t="s">
        <v>108</v>
      </c>
      <c r="E11" s="732" t="s">
        <v>4</v>
      </c>
      <c r="F11" s="734" t="s">
        <v>5</v>
      </c>
      <c r="G11" s="735"/>
    </row>
    <row r="12" spans="2:7" ht="28.5" customHeight="1" thickBot="1" x14ac:dyDescent="0.25">
      <c r="B12" s="729"/>
      <c r="C12" s="731"/>
      <c r="D12" s="727"/>
      <c r="E12" s="733"/>
      <c r="F12" s="73" t="s">
        <v>109</v>
      </c>
      <c r="G12" s="74" t="s">
        <v>110</v>
      </c>
    </row>
    <row r="13" spans="2:7" s="35" customFormat="1" ht="12" thickBot="1" x14ac:dyDescent="0.25">
      <c r="B13" s="75">
        <v>1</v>
      </c>
      <c r="C13" s="76">
        <v>2</v>
      </c>
      <c r="D13" s="76">
        <v>3</v>
      </c>
      <c r="E13" s="77">
        <v>4</v>
      </c>
      <c r="F13" s="76">
        <v>5</v>
      </c>
      <c r="G13" s="78">
        <v>6</v>
      </c>
    </row>
    <row r="14" spans="2:7" ht="15.75" x14ac:dyDescent="0.25">
      <c r="B14" s="228">
        <v>10000000</v>
      </c>
      <c r="C14" s="229" t="s">
        <v>6</v>
      </c>
      <c r="D14" s="230">
        <f>E14+F14</f>
        <v>28900</v>
      </c>
      <c r="E14" s="231">
        <f>E15+E32+E40+E58+E24</f>
        <v>28900</v>
      </c>
      <c r="F14" s="230">
        <f>F58</f>
        <v>0</v>
      </c>
      <c r="G14" s="232">
        <v>0</v>
      </c>
    </row>
    <row r="15" spans="2:7" ht="27.75" hidden="1" customHeight="1" x14ac:dyDescent="0.25">
      <c r="B15" s="80">
        <v>11000000</v>
      </c>
      <c r="C15" s="81" t="s">
        <v>26</v>
      </c>
      <c r="D15" s="82">
        <f>E15+F15</f>
        <v>0</v>
      </c>
      <c r="E15" s="83">
        <f>E22+E16</f>
        <v>0</v>
      </c>
      <c r="F15" s="9">
        <v>0</v>
      </c>
      <c r="G15" s="21">
        <v>0</v>
      </c>
    </row>
    <row r="16" spans="2:7" ht="16.5" hidden="1" customHeight="1" x14ac:dyDescent="0.2">
      <c r="B16" s="84">
        <v>11010000</v>
      </c>
      <c r="C16" s="85" t="s">
        <v>255</v>
      </c>
      <c r="D16" s="86">
        <f>E16+F16</f>
        <v>0</v>
      </c>
      <c r="E16" s="87">
        <f>E17+E18+E19+E20+E21</f>
        <v>0</v>
      </c>
      <c r="F16" s="9">
        <v>0</v>
      </c>
      <c r="G16" s="21">
        <v>0</v>
      </c>
    </row>
    <row r="17" spans="2:7" ht="37.5" hidden="1" customHeight="1" x14ac:dyDescent="0.2">
      <c r="B17" s="88">
        <v>11010100</v>
      </c>
      <c r="C17" s="5" t="s">
        <v>142</v>
      </c>
      <c r="D17" s="28">
        <f>E17</f>
        <v>0</v>
      </c>
      <c r="E17" s="29"/>
      <c r="F17" s="9"/>
      <c r="G17" s="21"/>
    </row>
    <row r="18" spans="2:7" ht="66" hidden="1" customHeight="1" x14ac:dyDescent="0.2">
      <c r="B18" s="93">
        <v>11010200</v>
      </c>
      <c r="C18" s="5" t="s">
        <v>249</v>
      </c>
      <c r="D18" s="28">
        <f>E18</f>
        <v>0</v>
      </c>
      <c r="E18" s="29"/>
      <c r="F18" s="9"/>
      <c r="G18" s="21"/>
    </row>
    <row r="19" spans="2:7" ht="38.25" hidden="1" x14ac:dyDescent="0.2">
      <c r="B19" s="88">
        <v>11010400</v>
      </c>
      <c r="C19" s="5" t="s">
        <v>250</v>
      </c>
      <c r="D19" s="28">
        <f>E19</f>
        <v>0</v>
      </c>
      <c r="E19" s="29"/>
      <c r="F19" s="9"/>
      <c r="G19" s="21"/>
    </row>
    <row r="20" spans="2:7" ht="38.25" hidden="1" x14ac:dyDescent="0.2">
      <c r="B20" s="88">
        <v>11010500</v>
      </c>
      <c r="C20" s="5" t="s">
        <v>251</v>
      </c>
      <c r="D20" s="28">
        <f>E20</f>
        <v>0</v>
      </c>
      <c r="E20" s="29"/>
      <c r="F20" s="9"/>
      <c r="G20" s="21"/>
    </row>
    <row r="21" spans="2:7" ht="38.25" hidden="1" customHeight="1" x14ac:dyDescent="0.2">
      <c r="B21" s="88">
        <v>11011300</v>
      </c>
      <c r="C21" s="5" t="s">
        <v>313</v>
      </c>
      <c r="D21" s="28">
        <f>E21</f>
        <v>0</v>
      </c>
      <c r="E21" s="29"/>
      <c r="F21" s="9"/>
      <c r="G21" s="21"/>
    </row>
    <row r="22" spans="2:7" ht="15" hidden="1" customHeight="1" x14ac:dyDescent="0.2">
      <c r="B22" s="84">
        <v>11020000</v>
      </c>
      <c r="C22" s="85" t="s">
        <v>7</v>
      </c>
      <c r="D22" s="86">
        <f>E22+F22</f>
        <v>0</v>
      </c>
      <c r="E22" s="87">
        <f>E23</f>
        <v>0</v>
      </c>
      <c r="F22" s="9">
        <v>0</v>
      </c>
      <c r="G22" s="21">
        <v>0</v>
      </c>
    </row>
    <row r="23" spans="2:7" ht="25.5" hidden="1" customHeight="1" x14ac:dyDescent="0.2">
      <c r="B23" s="88">
        <v>11020200</v>
      </c>
      <c r="C23" s="89" t="s">
        <v>27</v>
      </c>
      <c r="D23" s="28">
        <f>E23+F23</f>
        <v>0</v>
      </c>
      <c r="E23" s="29"/>
      <c r="F23" s="9">
        <v>0</v>
      </c>
      <c r="G23" s="21">
        <v>0</v>
      </c>
    </row>
    <row r="24" spans="2:7" ht="26.25" customHeight="1" x14ac:dyDescent="0.25">
      <c r="B24" s="80">
        <v>13000000</v>
      </c>
      <c r="C24" s="81" t="s">
        <v>62</v>
      </c>
      <c r="D24" s="82">
        <f>E24+F24</f>
        <v>-17600</v>
      </c>
      <c r="E24" s="83">
        <f>E28+E25+E30</f>
        <v>-17600</v>
      </c>
      <c r="F24" s="9">
        <v>0</v>
      </c>
      <c r="G24" s="21">
        <v>0</v>
      </c>
    </row>
    <row r="25" spans="2:7" s="92" customFormat="1" ht="24.75" customHeight="1" x14ac:dyDescent="0.25">
      <c r="B25" s="16">
        <v>13010000</v>
      </c>
      <c r="C25" s="6" t="s">
        <v>144</v>
      </c>
      <c r="D25" s="82">
        <f>D27+D26</f>
        <v>10500</v>
      </c>
      <c r="E25" s="83">
        <f>E27+E26</f>
        <v>10500</v>
      </c>
      <c r="F25" s="90">
        <f>F27</f>
        <v>0</v>
      </c>
      <c r="G25" s="91">
        <f>G27</f>
        <v>0</v>
      </c>
    </row>
    <row r="26" spans="2:7" ht="38.25" customHeight="1" x14ac:dyDescent="0.2">
      <c r="B26" s="17">
        <v>13010100</v>
      </c>
      <c r="C26" s="5" t="s">
        <v>252</v>
      </c>
      <c r="D26" s="28">
        <f>E26</f>
        <v>-6300</v>
      </c>
      <c r="E26" s="29">
        <v>-6300</v>
      </c>
      <c r="F26" s="9"/>
      <c r="G26" s="21"/>
    </row>
    <row r="27" spans="2:7" ht="63.75" x14ac:dyDescent="0.2">
      <c r="B27" s="17">
        <v>13010200</v>
      </c>
      <c r="C27" s="5" t="s">
        <v>143</v>
      </c>
      <c r="D27" s="28">
        <f>E27</f>
        <v>16800</v>
      </c>
      <c r="E27" s="29">
        <v>16800</v>
      </c>
      <c r="F27" s="9"/>
      <c r="G27" s="21"/>
    </row>
    <row r="28" spans="2:7" ht="25.5" customHeight="1" x14ac:dyDescent="0.2">
      <c r="B28" s="84">
        <v>13030000</v>
      </c>
      <c r="C28" s="85" t="s">
        <v>348</v>
      </c>
      <c r="D28" s="86">
        <f>E28+F28</f>
        <v>-20500</v>
      </c>
      <c r="E28" s="87">
        <f>E29</f>
        <v>-20500</v>
      </c>
      <c r="F28" s="9">
        <v>0</v>
      </c>
      <c r="G28" s="21">
        <v>0</v>
      </c>
    </row>
    <row r="29" spans="2:7" ht="39.75" customHeight="1" x14ac:dyDescent="0.2">
      <c r="B29" s="88">
        <v>13030100</v>
      </c>
      <c r="C29" s="89" t="s">
        <v>351</v>
      </c>
      <c r="D29" s="28">
        <f>E29</f>
        <v>-20500</v>
      </c>
      <c r="E29" s="29">
        <v>-20500</v>
      </c>
      <c r="F29" s="9"/>
      <c r="G29" s="21"/>
    </row>
    <row r="30" spans="2:7" s="92" customFormat="1" ht="25.5" customHeight="1" x14ac:dyDescent="0.2">
      <c r="B30" s="84">
        <v>13040000</v>
      </c>
      <c r="C30" s="85" t="s">
        <v>320</v>
      </c>
      <c r="D30" s="86">
        <f>D31</f>
        <v>-7600</v>
      </c>
      <c r="E30" s="87">
        <f>E31</f>
        <v>-7600</v>
      </c>
      <c r="F30" s="90">
        <f>F31</f>
        <v>0</v>
      </c>
      <c r="G30" s="91">
        <f>G31</f>
        <v>0</v>
      </c>
    </row>
    <row r="31" spans="2:7" ht="38.25" customHeight="1" x14ac:dyDescent="0.2">
      <c r="B31" s="93">
        <v>13040100</v>
      </c>
      <c r="C31" s="22" t="s">
        <v>220</v>
      </c>
      <c r="D31" s="28">
        <f>E31+F31</f>
        <v>-7600</v>
      </c>
      <c r="E31" s="29">
        <v>-7600</v>
      </c>
      <c r="F31" s="9"/>
      <c r="G31" s="21"/>
    </row>
    <row r="32" spans="2:7" ht="13.5" hidden="1" customHeight="1" x14ac:dyDescent="0.25">
      <c r="B32" s="80">
        <v>14000000</v>
      </c>
      <c r="C32" s="81" t="s">
        <v>56</v>
      </c>
      <c r="D32" s="82">
        <f>E32+F32</f>
        <v>0</v>
      </c>
      <c r="E32" s="83">
        <f>E37+E35+E33</f>
        <v>0</v>
      </c>
      <c r="F32" s="9">
        <v>0</v>
      </c>
      <c r="G32" s="21">
        <v>0</v>
      </c>
    </row>
    <row r="33" spans="2:7" ht="25.5" hidden="1" x14ac:dyDescent="0.2">
      <c r="B33" s="84">
        <v>14020000</v>
      </c>
      <c r="C33" s="18" t="s">
        <v>71</v>
      </c>
      <c r="D33" s="86">
        <f>E33+F33</f>
        <v>0</v>
      </c>
      <c r="E33" s="87">
        <f>E34</f>
        <v>0</v>
      </c>
      <c r="F33" s="9">
        <f>F34</f>
        <v>0</v>
      </c>
      <c r="G33" s="21">
        <f>G34</f>
        <v>0</v>
      </c>
    </row>
    <row r="34" spans="2:7" ht="13.5" hidden="1" customHeight="1" x14ac:dyDescent="0.2">
      <c r="B34" s="88">
        <v>14021900</v>
      </c>
      <c r="C34" s="89" t="s">
        <v>72</v>
      </c>
      <c r="D34" s="28">
        <f>E34+F34</f>
        <v>0</v>
      </c>
      <c r="E34" s="29"/>
      <c r="F34" s="9">
        <v>0</v>
      </c>
      <c r="G34" s="21">
        <v>0</v>
      </c>
    </row>
    <row r="35" spans="2:7" ht="27.75" hidden="1" customHeight="1" x14ac:dyDescent="0.2">
      <c r="B35" s="84">
        <v>14030000</v>
      </c>
      <c r="C35" s="18" t="s">
        <v>73</v>
      </c>
      <c r="D35" s="86">
        <f>D36</f>
        <v>0</v>
      </c>
      <c r="E35" s="87">
        <f>E36</f>
        <v>0</v>
      </c>
      <c r="F35" s="9">
        <f>F36</f>
        <v>0</v>
      </c>
      <c r="G35" s="21">
        <f>G36</f>
        <v>0</v>
      </c>
    </row>
    <row r="36" spans="2:7" ht="13.5" hidden="1" customHeight="1" x14ac:dyDescent="0.2">
      <c r="B36" s="88">
        <v>14031900</v>
      </c>
      <c r="C36" s="89" t="s">
        <v>72</v>
      </c>
      <c r="D36" s="28">
        <f t="shared" ref="D36:D41" si="0">E36+F36</f>
        <v>0</v>
      </c>
      <c r="E36" s="29"/>
      <c r="F36" s="9">
        <v>0</v>
      </c>
      <c r="G36" s="21">
        <v>0</v>
      </c>
    </row>
    <row r="37" spans="2:7" s="92" customFormat="1" ht="36.75" hidden="1" customHeight="1" x14ac:dyDescent="0.2">
      <c r="B37" s="84">
        <v>14040000</v>
      </c>
      <c r="C37" s="85" t="s">
        <v>57</v>
      </c>
      <c r="D37" s="86">
        <f t="shared" si="0"/>
        <v>0</v>
      </c>
      <c r="E37" s="87">
        <f>E38+E39</f>
        <v>0</v>
      </c>
      <c r="F37" s="90">
        <v>0</v>
      </c>
      <c r="G37" s="91">
        <v>0</v>
      </c>
    </row>
    <row r="38" spans="2:7" s="92" customFormat="1" ht="97.5" hidden="1" customHeight="1" x14ac:dyDescent="0.2">
      <c r="B38" s="93">
        <v>14040100</v>
      </c>
      <c r="C38" s="89" t="s">
        <v>349</v>
      </c>
      <c r="D38" s="94">
        <f t="shared" si="0"/>
        <v>0</v>
      </c>
      <c r="E38" s="95"/>
      <c r="F38" s="90"/>
      <c r="G38" s="91"/>
    </row>
    <row r="39" spans="2:7" s="92" customFormat="1" ht="63.75" hidden="1" x14ac:dyDescent="0.2">
      <c r="B39" s="223">
        <v>14040200</v>
      </c>
      <c r="C39" s="224" t="s">
        <v>350</v>
      </c>
      <c r="D39" s="225">
        <f t="shared" si="0"/>
        <v>0</v>
      </c>
      <c r="E39" s="226"/>
      <c r="F39" s="227"/>
      <c r="G39" s="91"/>
    </row>
    <row r="40" spans="2:7" s="92" customFormat="1" ht="39" customHeight="1" x14ac:dyDescent="0.25">
      <c r="B40" s="80">
        <v>18000000</v>
      </c>
      <c r="C40" s="81" t="s">
        <v>352</v>
      </c>
      <c r="D40" s="82">
        <f t="shared" si="0"/>
        <v>46500</v>
      </c>
      <c r="E40" s="83">
        <f>E41+E54+E52</f>
        <v>46500</v>
      </c>
      <c r="F40" s="90">
        <v>0</v>
      </c>
      <c r="G40" s="21">
        <v>0</v>
      </c>
    </row>
    <row r="41" spans="2:7" s="92" customFormat="1" ht="15" customHeight="1" x14ac:dyDescent="0.2">
      <c r="B41" s="84">
        <v>18010000</v>
      </c>
      <c r="C41" s="85" t="s">
        <v>42</v>
      </c>
      <c r="D41" s="86">
        <f t="shared" si="0"/>
        <v>50500</v>
      </c>
      <c r="E41" s="96">
        <f>SUM(E42:E51)</f>
        <v>50500</v>
      </c>
      <c r="F41" s="90">
        <f>SUM(F42:F49)</f>
        <v>0</v>
      </c>
      <c r="G41" s="91">
        <f>SUM(G42:G49)</f>
        <v>0</v>
      </c>
    </row>
    <row r="42" spans="2:7" ht="50.25" customHeight="1" x14ac:dyDescent="0.2">
      <c r="B42" s="88">
        <v>18010100</v>
      </c>
      <c r="C42" s="89" t="s">
        <v>353</v>
      </c>
      <c r="D42" s="28">
        <f t="shared" ref="D42:D56" si="1">E42+F42</f>
        <v>-2700</v>
      </c>
      <c r="E42" s="29">
        <v>-2700</v>
      </c>
      <c r="F42" s="9">
        <v>0</v>
      </c>
      <c r="G42" s="21">
        <v>0</v>
      </c>
    </row>
    <row r="43" spans="2:7" ht="42" customHeight="1" x14ac:dyDescent="0.2">
      <c r="B43" s="88">
        <v>18010200</v>
      </c>
      <c r="C43" s="89" t="s">
        <v>354</v>
      </c>
      <c r="D43" s="28">
        <f t="shared" si="1"/>
        <v>55000</v>
      </c>
      <c r="E43" s="29">
        <v>55000</v>
      </c>
      <c r="F43" s="9">
        <v>0</v>
      </c>
      <c r="G43" s="21">
        <v>0</v>
      </c>
    </row>
    <row r="44" spans="2:7" ht="51.75" hidden="1" customHeight="1" x14ac:dyDescent="0.2">
      <c r="B44" s="88">
        <v>18010300</v>
      </c>
      <c r="C44" s="89" t="s">
        <v>355</v>
      </c>
      <c r="D44" s="28">
        <f t="shared" si="1"/>
        <v>0</v>
      </c>
      <c r="E44" s="29"/>
      <c r="F44" s="9">
        <v>0</v>
      </c>
      <c r="G44" s="21">
        <v>0</v>
      </c>
    </row>
    <row r="45" spans="2:7" ht="42" hidden="1" customHeight="1" x14ac:dyDescent="0.2">
      <c r="B45" s="88">
        <v>18010400</v>
      </c>
      <c r="C45" s="89" t="s">
        <v>356</v>
      </c>
      <c r="D45" s="28">
        <f t="shared" si="1"/>
        <v>0</v>
      </c>
      <c r="E45" s="29"/>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hidden="1" customHeight="1" x14ac:dyDescent="0.2">
      <c r="B48" s="88">
        <v>18010700</v>
      </c>
      <c r="C48" s="89" t="s">
        <v>24</v>
      </c>
      <c r="D48" s="28">
        <f t="shared" si="1"/>
        <v>0</v>
      </c>
      <c r="E48" s="29"/>
      <c r="F48" s="9">
        <v>0</v>
      </c>
      <c r="G48" s="21">
        <v>0</v>
      </c>
    </row>
    <row r="49" spans="2:7" ht="14.25" hidden="1" customHeight="1" x14ac:dyDescent="0.2">
      <c r="B49" s="88">
        <v>18010900</v>
      </c>
      <c r="C49" s="89" t="s">
        <v>25</v>
      </c>
      <c r="D49" s="28">
        <f t="shared" si="1"/>
        <v>0</v>
      </c>
      <c r="E49" s="29"/>
      <c r="F49" s="9">
        <v>0</v>
      </c>
      <c r="G49" s="21">
        <v>0</v>
      </c>
    </row>
    <row r="50" spans="2:7" ht="14.25" hidden="1" customHeight="1" x14ac:dyDescent="0.2">
      <c r="B50" s="88">
        <v>18011000</v>
      </c>
      <c r="C50" s="89" t="s">
        <v>296</v>
      </c>
      <c r="D50" s="28">
        <f t="shared" si="1"/>
        <v>0</v>
      </c>
      <c r="E50" s="29"/>
      <c r="F50" s="97"/>
      <c r="G50" s="98"/>
    </row>
    <row r="51" spans="2:7" ht="14.25" customHeight="1" x14ac:dyDescent="0.2">
      <c r="B51" s="88">
        <v>18011100</v>
      </c>
      <c r="C51" s="89" t="s">
        <v>58</v>
      </c>
      <c r="D51" s="28">
        <f t="shared" si="1"/>
        <v>-1800</v>
      </c>
      <c r="E51" s="29">
        <v>-1800</v>
      </c>
      <c r="F51" s="97">
        <v>0</v>
      </c>
      <c r="G51" s="98">
        <v>0</v>
      </c>
    </row>
    <row r="52" spans="2:7" s="92" customFormat="1" ht="14.25" customHeight="1" x14ac:dyDescent="0.2">
      <c r="B52" s="16">
        <v>18030000</v>
      </c>
      <c r="C52" s="7" t="s">
        <v>145</v>
      </c>
      <c r="D52" s="86">
        <f>E52</f>
        <v>-4000</v>
      </c>
      <c r="E52" s="87">
        <f>E53</f>
        <v>-4000</v>
      </c>
      <c r="F52" s="99">
        <v>0</v>
      </c>
      <c r="G52" s="100">
        <v>0</v>
      </c>
    </row>
    <row r="53" spans="2:7" ht="24.75" customHeight="1" x14ac:dyDescent="0.2">
      <c r="B53" s="19">
        <v>18030100</v>
      </c>
      <c r="C53" s="8" t="s">
        <v>146</v>
      </c>
      <c r="D53" s="28">
        <f>E53</f>
        <v>-4000</v>
      </c>
      <c r="E53" s="29">
        <v>-4000</v>
      </c>
      <c r="F53" s="97">
        <v>0</v>
      </c>
      <c r="G53" s="98">
        <v>0</v>
      </c>
    </row>
    <row r="54" spans="2:7" s="92" customFormat="1" hidden="1" x14ac:dyDescent="0.2">
      <c r="B54" s="84">
        <v>18050000</v>
      </c>
      <c r="C54" s="101" t="s">
        <v>28</v>
      </c>
      <c r="D54" s="86">
        <f>E54+F54</f>
        <v>0</v>
      </c>
      <c r="E54" s="87">
        <f>SUM(E55:E57)</f>
        <v>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hidden="1" x14ac:dyDescent="0.2">
      <c r="B56" s="88">
        <v>18050400</v>
      </c>
      <c r="C56" s="102" t="s">
        <v>30</v>
      </c>
      <c r="D56" s="28">
        <f t="shared" si="1"/>
        <v>0</v>
      </c>
      <c r="E56" s="29"/>
      <c r="F56" s="9">
        <v>0</v>
      </c>
      <c r="G56" s="21">
        <v>0</v>
      </c>
    </row>
    <row r="57" spans="2:7" s="92" customFormat="1" ht="63.75" hidden="1" customHeight="1" x14ac:dyDescent="0.2">
      <c r="B57" s="19">
        <v>18050500</v>
      </c>
      <c r="C57" s="13" t="s">
        <v>357</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63.75" hidden="1" x14ac:dyDescent="0.2">
      <c r="B60" s="104">
        <v>19010100</v>
      </c>
      <c r="C60" s="105" t="s">
        <v>358</v>
      </c>
      <c r="D60" s="106">
        <f t="shared" si="2"/>
        <v>0</v>
      </c>
      <c r="E60" s="107">
        <v>0</v>
      </c>
      <c r="F60" s="106"/>
      <c r="G60" s="108"/>
    </row>
    <row r="61" spans="2:7" ht="15.75" x14ac:dyDescent="0.25">
      <c r="B61" s="109">
        <v>20000000</v>
      </c>
      <c r="C61" s="110" t="s">
        <v>8</v>
      </c>
      <c r="D61" s="111">
        <f t="shared" si="2"/>
        <v>-28900</v>
      </c>
      <c r="E61" s="112">
        <f>E62+E71+E81+E86</f>
        <v>-28900</v>
      </c>
      <c r="F61" s="313">
        <f>F86+F81+F71+F62</f>
        <v>0</v>
      </c>
      <c r="G61" s="21">
        <f>G86</f>
        <v>0</v>
      </c>
    </row>
    <row r="62" spans="2:7" s="116" customFormat="1" ht="27" x14ac:dyDescent="0.25">
      <c r="B62" s="215">
        <v>21000000</v>
      </c>
      <c r="C62" s="15" t="s">
        <v>151</v>
      </c>
      <c r="D62" s="113">
        <f t="shared" si="2"/>
        <v>60600</v>
      </c>
      <c r="E62" s="83">
        <f>E64+E63</f>
        <v>60600</v>
      </c>
      <c r="F62" s="114">
        <f>F64+F70</f>
        <v>0</v>
      </c>
      <c r="G62" s="115"/>
    </row>
    <row r="63" spans="2:7" s="116" customFormat="1" ht="42" hidden="1" customHeight="1" x14ac:dyDescent="0.25">
      <c r="B63" s="17">
        <v>21010300</v>
      </c>
      <c r="C63" s="5" t="s">
        <v>314</v>
      </c>
      <c r="D63" s="28">
        <f t="shared" si="2"/>
        <v>0</v>
      </c>
      <c r="E63" s="29"/>
      <c r="F63" s="114"/>
      <c r="G63" s="115"/>
    </row>
    <row r="64" spans="2:7" ht="13.5" x14ac:dyDescent="0.25">
      <c r="B64" s="80">
        <v>21080000</v>
      </c>
      <c r="C64" s="81" t="s">
        <v>13</v>
      </c>
      <c r="D64" s="82">
        <f t="shared" si="2"/>
        <v>60600</v>
      </c>
      <c r="E64" s="83">
        <f>E67+E68+E65+E69+E66</f>
        <v>60600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504</v>
      </c>
      <c r="D66" s="28">
        <f t="shared" ref="D66" si="3">E66+F66</f>
        <v>0</v>
      </c>
      <c r="E66" s="29"/>
      <c r="F66" s="9"/>
      <c r="G66" s="21"/>
    </row>
    <row r="67" spans="2:7" hidden="1" x14ac:dyDescent="0.2">
      <c r="B67" s="88">
        <v>21081100</v>
      </c>
      <c r="C67" s="89" t="s">
        <v>10</v>
      </c>
      <c r="D67" s="28">
        <f t="shared" si="2"/>
        <v>0</v>
      </c>
      <c r="E67" s="29"/>
      <c r="F67" s="9">
        <v>0</v>
      </c>
      <c r="G67" s="21">
        <v>0</v>
      </c>
    </row>
    <row r="68" spans="2:7" ht="77.25" customHeight="1" x14ac:dyDescent="0.2">
      <c r="B68" s="88">
        <v>21081500</v>
      </c>
      <c r="C68" s="14" t="s">
        <v>359</v>
      </c>
      <c r="D68" s="28">
        <f t="shared" si="2"/>
        <v>60600</v>
      </c>
      <c r="E68" s="29">
        <v>60600</v>
      </c>
      <c r="F68" s="9">
        <v>0</v>
      </c>
      <c r="G68" s="21">
        <v>0</v>
      </c>
    </row>
    <row r="69" spans="2:7" ht="75.75" hidden="1" customHeight="1" x14ac:dyDescent="0.2">
      <c r="B69" s="88">
        <v>21082400</v>
      </c>
      <c r="C69" s="14" t="s">
        <v>297</v>
      </c>
      <c r="D69" s="28">
        <f t="shared" si="2"/>
        <v>0</v>
      </c>
      <c r="E69" s="29"/>
      <c r="F69" s="9"/>
      <c r="G69" s="21"/>
    </row>
    <row r="70" spans="2:7" ht="38.25" hidden="1" x14ac:dyDescent="0.2">
      <c r="B70" s="84">
        <v>21110000</v>
      </c>
      <c r="C70" s="25" t="s">
        <v>257</v>
      </c>
      <c r="D70" s="86">
        <f>E70+F70</f>
        <v>0</v>
      </c>
      <c r="E70" s="87"/>
      <c r="F70" s="90"/>
      <c r="G70" s="91"/>
    </row>
    <row r="71" spans="2:7" ht="27" x14ac:dyDescent="0.25">
      <c r="B71" s="80">
        <v>22000000</v>
      </c>
      <c r="C71" s="81" t="s">
        <v>360</v>
      </c>
      <c r="D71" s="82">
        <f t="shared" si="2"/>
        <v>-89500</v>
      </c>
      <c r="E71" s="83">
        <f>E78+E72+E77</f>
        <v>-89500</v>
      </c>
      <c r="F71" s="9">
        <v>0</v>
      </c>
      <c r="G71" s="21">
        <v>0</v>
      </c>
    </row>
    <row r="72" spans="2:7" ht="13.5" x14ac:dyDescent="0.25">
      <c r="B72" s="84">
        <v>22010000</v>
      </c>
      <c r="C72" s="81" t="s">
        <v>63</v>
      </c>
      <c r="D72" s="86">
        <f>D74+D73+D75</f>
        <v>-88000</v>
      </c>
      <c r="E72" s="87">
        <f>E73+E74+E75</f>
        <v>-88000</v>
      </c>
      <c r="F72" s="90">
        <v>0</v>
      </c>
      <c r="G72" s="91">
        <v>0</v>
      </c>
    </row>
    <row r="73" spans="2:7" ht="38.25" hidden="1" x14ac:dyDescent="0.2">
      <c r="B73" s="17">
        <v>22010300</v>
      </c>
      <c r="C73" s="5" t="s">
        <v>147</v>
      </c>
      <c r="D73" s="28">
        <f>E73</f>
        <v>0</v>
      </c>
      <c r="E73" s="29"/>
      <c r="F73" s="9"/>
      <c r="G73" s="21"/>
    </row>
    <row r="74" spans="2:7" x14ac:dyDescent="0.2">
      <c r="B74" s="88">
        <v>22012500</v>
      </c>
      <c r="C74" s="89" t="s">
        <v>64</v>
      </c>
      <c r="D74" s="28">
        <f>E74</f>
        <v>-40000</v>
      </c>
      <c r="E74" s="29">
        <v>-40000</v>
      </c>
      <c r="F74" s="9">
        <v>0</v>
      </c>
      <c r="G74" s="21">
        <v>0</v>
      </c>
    </row>
    <row r="75" spans="2:7" ht="25.5" x14ac:dyDescent="0.2">
      <c r="B75" s="17">
        <v>22012600</v>
      </c>
      <c r="C75" s="5" t="s">
        <v>148</v>
      </c>
      <c r="D75" s="28">
        <f>E75</f>
        <v>-48000</v>
      </c>
      <c r="E75" s="29">
        <v>-48000</v>
      </c>
      <c r="F75" s="9"/>
      <c r="G75" s="21"/>
    </row>
    <row r="76" spans="2:7" ht="40.5" hidden="1" x14ac:dyDescent="0.25">
      <c r="B76" s="269">
        <v>22080000</v>
      </c>
      <c r="C76" s="270" t="s">
        <v>361</v>
      </c>
      <c r="D76" s="271">
        <f>E76</f>
        <v>0</v>
      </c>
      <c r="E76" s="272">
        <f>E77</f>
        <v>0</v>
      </c>
      <c r="F76" s="273">
        <v>0</v>
      </c>
      <c r="G76" s="274">
        <v>0</v>
      </c>
    </row>
    <row r="77" spans="2:7" ht="38.25" hidden="1" x14ac:dyDescent="0.2">
      <c r="B77" s="217">
        <v>22080400</v>
      </c>
      <c r="C77" s="216" t="s">
        <v>253</v>
      </c>
      <c r="D77" s="30">
        <f>E77</f>
        <v>0</v>
      </c>
      <c r="E77" s="31"/>
      <c r="F77" s="23"/>
      <c r="G77" s="24"/>
    </row>
    <row r="78" spans="2:7" ht="13.5" x14ac:dyDescent="0.25">
      <c r="B78" s="84">
        <v>22090000</v>
      </c>
      <c r="C78" s="81" t="s">
        <v>9</v>
      </c>
      <c r="D78" s="86">
        <f>E78+F78</f>
        <v>-1500</v>
      </c>
      <c r="E78" s="87">
        <f>SUM(E79:E80)</f>
        <v>-1500</v>
      </c>
      <c r="F78" s="9">
        <v>0</v>
      </c>
      <c r="G78" s="21">
        <v>0</v>
      </c>
    </row>
    <row r="79" spans="2:7" ht="49.5" customHeight="1" x14ac:dyDescent="0.2">
      <c r="B79" s="88">
        <v>22090100</v>
      </c>
      <c r="C79" s="89" t="s">
        <v>20</v>
      </c>
      <c r="D79" s="117">
        <f>E79+F79</f>
        <v>-500</v>
      </c>
      <c r="E79" s="95">
        <v>-500</v>
      </c>
      <c r="F79" s="9">
        <v>0</v>
      </c>
      <c r="G79" s="21">
        <v>0</v>
      </c>
    </row>
    <row r="80" spans="2:7" ht="37.5" customHeight="1" thickBot="1" x14ac:dyDescent="0.25">
      <c r="B80" s="88">
        <v>22090400</v>
      </c>
      <c r="C80" s="89" t="s">
        <v>21</v>
      </c>
      <c r="D80" s="28">
        <f>E80+F80</f>
        <v>-1000</v>
      </c>
      <c r="E80" s="29">
        <v>-1000</v>
      </c>
      <c r="F80" s="9">
        <v>0</v>
      </c>
      <c r="G80" s="21">
        <v>0</v>
      </c>
    </row>
    <row r="81" spans="2:7" s="116" customFormat="1" ht="13.5" hidden="1" x14ac:dyDescent="0.25">
      <c r="B81" s="20">
        <v>24000000</v>
      </c>
      <c r="C81" s="10" t="s">
        <v>149</v>
      </c>
      <c r="D81" s="82">
        <f>E81+F81</f>
        <v>0</v>
      </c>
      <c r="E81" s="83">
        <f>E82</f>
        <v>0</v>
      </c>
      <c r="F81" s="114">
        <f>F82</f>
        <v>0</v>
      </c>
      <c r="G81" s="115"/>
    </row>
    <row r="82" spans="2:7" ht="13.5" hidden="1" x14ac:dyDescent="0.25">
      <c r="B82" s="16">
        <v>24060000</v>
      </c>
      <c r="C82" s="10" t="s">
        <v>150</v>
      </c>
      <c r="D82" s="86">
        <f>E82+F82</f>
        <v>0</v>
      </c>
      <c r="E82" s="87">
        <f>E83+E85</f>
        <v>0</v>
      </c>
      <c r="F82" s="90">
        <f>F83+F84+F85</f>
        <v>0</v>
      </c>
      <c r="G82" s="21"/>
    </row>
    <row r="83" spans="2:7" hidden="1" x14ac:dyDescent="0.2">
      <c r="B83" s="17">
        <v>24060300</v>
      </c>
      <c r="C83" s="4" t="s">
        <v>150</v>
      </c>
      <c r="D83" s="28">
        <f>E83</f>
        <v>0</v>
      </c>
      <c r="E83" s="29"/>
      <c r="F83" s="9"/>
      <c r="G83" s="21"/>
    </row>
    <row r="84" spans="2:7" ht="51" hidden="1" x14ac:dyDescent="0.2">
      <c r="B84" s="17">
        <v>24062100</v>
      </c>
      <c r="C84" s="5" t="s">
        <v>152</v>
      </c>
      <c r="D84" s="28">
        <f>E84+F84</f>
        <v>0</v>
      </c>
      <c r="E84" s="29">
        <v>0</v>
      </c>
      <c r="F84" s="9"/>
      <c r="G84" s="21"/>
    </row>
    <row r="85" spans="2:7" ht="126.75" hidden="1" customHeight="1" x14ac:dyDescent="0.2">
      <c r="B85" s="32">
        <v>24062200</v>
      </c>
      <c r="C85" s="5" t="s">
        <v>326</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hidden="1" x14ac:dyDescent="0.25">
      <c r="B89" s="109">
        <v>30000000</v>
      </c>
      <c r="C89" s="110" t="s">
        <v>37</v>
      </c>
      <c r="D89" s="79">
        <f>E89+F89</f>
        <v>0</v>
      </c>
      <c r="E89" s="79">
        <f>E91+E90</f>
        <v>0</v>
      </c>
      <c r="F89" s="111">
        <f>F95+F90</f>
        <v>0</v>
      </c>
      <c r="G89" s="220">
        <f>G95+G90</f>
        <v>0</v>
      </c>
    </row>
    <row r="90" spans="2:7" ht="28.5" hidden="1" customHeight="1" x14ac:dyDescent="0.25">
      <c r="B90" s="80">
        <v>31000000</v>
      </c>
      <c r="C90" s="81" t="s">
        <v>299</v>
      </c>
      <c r="D90" s="113">
        <f>E90+F90</f>
        <v>0</v>
      </c>
      <c r="E90" s="83">
        <f>E91+E93+E94</f>
        <v>0</v>
      </c>
      <c r="F90" s="82">
        <f>G90</f>
        <v>0</v>
      </c>
      <c r="G90" s="208">
        <f>G91+G92+G93+G94</f>
        <v>0</v>
      </c>
    </row>
    <row r="91" spans="2:7" ht="79.5" hidden="1" customHeight="1" x14ac:dyDescent="0.25">
      <c r="B91" s="80">
        <v>31010000</v>
      </c>
      <c r="C91" s="81" t="s">
        <v>254</v>
      </c>
      <c r="D91" s="29">
        <f>E91</f>
        <v>0</v>
      </c>
      <c r="E91" s="29">
        <f>E92</f>
        <v>0</v>
      </c>
      <c r="F91" s="87"/>
      <c r="G91" s="253"/>
    </row>
    <row r="92" spans="2:7" ht="63.75" hidden="1" customHeight="1" x14ac:dyDescent="0.25">
      <c r="B92" s="88">
        <v>31010200</v>
      </c>
      <c r="C92" s="89" t="s">
        <v>362</v>
      </c>
      <c r="D92" s="28">
        <f>E92+F92</f>
        <v>0</v>
      </c>
      <c r="E92" s="29"/>
      <c r="F92" s="118"/>
      <c r="G92" s="119"/>
    </row>
    <row r="93" spans="2:7" ht="26.25" hidden="1" x14ac:dyDescent="0.25">
      <c r="B93" s="84">
        <v>31020000</v>
      </c>
      <c r="C93" s="85" t="s">
        <v>315</v>
      </c>
      <c r="D93" s="28">
        <f>E93+F93</f>
        <v>0</v>
      </c>
      <c r="E93" s="29"/>
      <c r="F93" s="118"/>
      <c r="G93" s="119"/>
    </row>
    <row r="94" spans="2:7" ht="40.5" hidden="1" x14ac:dyDescent="0.25">
      <c r="B94" s="80">
        <v>31030000</v>
      </c>
      <c r="C94" s="81" t="s">
        <v>298</v>
      </c>
      <c r="D94" s="28">
        <f>F94</f>
        <v>0</v>
      </c>
      <c r="E94" s="29"/>
      <c r="F94" s="28">
        <f>G94</f>
        <v>0</v>
      </c>
      <c r="G94" s="233"/>
    </row>
    <row r="95" spans="2:7" ht="27" hidden="1" x14ac:dyDescent="0.25">
      <c r="B95" s="80">
        <v>33000000</v>
      </c>
      <c r="C95" s="81" t="s">
        <v>34</v>
      </c>
      <c r="D95" s="82">
        <f>E95+F95</f>
        <v>0</v>
      </c>
      <c r="E95" s="29">
        <v>0</v>
      </c>
      <c r="F95" s="82">
        <f>F96</f>
        <v>0</v>
      </c>
      <c r="G95" s="208">
        <f>G96</f>
        <v>0</v>
      </c>
    </row>
    <row r="96" spans="2:7" ht="13.5" hidden="1" x14ac:dyDescent="0.25">
      <c r="B96" s="275">
        <v>33010000</v>
      </c>
      <c r="C96" s="276" t="s">
        <v>35</v>
      </c>
      <c r="D96" s="277">
        <f>D97+D98</f>
        <v>0</v>
      </c>
      <c r="E96" s="107">
        <f>E97</f>
        <v>0</v>
      </c>
      <c r="F96" s="277">
        <f>F97+F98</f>
        <v>0</v>
      </c>
      <c r="G96" s="278">
        <f>G97+G98</f>
        <v>0</v>
      </c>
    </row>
    <row r="97" spans="2:7" ht="64.5" hidden="1" customHeight="1" x14ac:dyDescent="0.2">
      <c r="B97" s="88">
        <v>33010100</v>
      </c>
      <c r="C97" s="5" t="s">
        <v>363</v>
      </c>
      <c r="D97" s="28">
        <f>F97+E97</f>
        <v>0</v>
      </c>
      <c r="E97" s="312">
        <v>0</v>
      </c>
      <c r="F97" s="28"/>
      <c r="G97" s="233"/>
    </row>
    <row r="98" spans="2:7" ht="65.25" hidden="1" customHeight="1" thickBot="1" x14ac:dyDescent="0.25">
      <c r="B98" s="308">
        <v>33010200</v>
      </c>
      <c r="C98" s="415" t="s">
        <v>398</v>
      </c>
      <c r="D98" s="106">
        <f>F98+E98</f>
        <v>0</v>
      </c>
      <c r="E98" s="309"/>
      <c r="F98" s="310"/>
      <c r="G98" s="311"/>
    </row>
    <row r="99" spans="2:7" s="209" customFormat="1" ht="36.75" customHeight="1" thickBot="1" x14ac:dyDescent="0.3">
      <c r="B99" s="412"/>
      <c r="C99" s="413" t="s">
        <v>115</v>
      </c>
      <c r="D99" s="414">
        <f>D14+D61+D89</f>
        <v>0</v>
      </c>
      <c r="E99" s="250">
        <f>E14+E61+E89</f>
        <v>0</v>
      </c>
      <c r="F99" s="250">
        <f>F14+F61+F89</f>
        <v>0</v>
      </c>
      <c r="G99" s="251">
        <f>G14+G61+G89</f>
        <v>0</v>
      </c>
    </row>
    <row r="100" spans="2:7" ht="15.75" x14ac:dyDescent="0.25">
      <c r="B100" s="408">
        <v>40000000</v>
      </c>
      <c r="C100" s="409" t="s">
        <v>14</v>
      </c>
      <c r="D100" s="79">
        <f>E100+F100</f>
        <v>2077749.88</v>
      </c>
      <c r="E100" s="410">
        <f>E101</f>
        <v>2077749.88</v>
      </c>
      <c r="F100" s="79">
        <f>F101</f>
        <v>0</v>
      </c>
      <c r="G100" s="411">
        <f>G101</f>
        <v>0</v>
      </c>
    </row>
    <row r="101" spans="2:7" ht="17.25" customHeight="1" x14ac:dyDescent="0.25">
      <c r="B101" s="84">
        <v>41000000</v>
      </c>
      <c r="C101" s="85" t="s">
        <v>38</v>
      </c>
      <c r="D101" s="86">
        <f>F101+E101</f>
        <v>2077749.88</v>
      </c>
      <c r="E101" s="86">
        <f>E102+E113+E112</f>
        <v>2077749.88</v>
      </c>
      <c r="F101" s="96">
        <f>F102+F110+F113</f>
        <v>0</v>
      </c>
      <c r="G101" s="244">
        <f>G113+G102</f>
        <v>0</v>
      </c>
    </row>
    <row r="102" spans="2:7" ht="26.25" hidden="1" customHeight="1" x14ac:dyDescent="0.25">
      <c r="B102" s="80">
        <v>41030000</v>
      </c>
      <c r="C102" s="81" t="s">
        <v>290</v>
      </c>
      <c r="D102" s="94">
        <f>D108+D104+D105+D106+D107+D109+D103</f>
        <v>0</v>
      </c>
      <c r="E102" s="120">
        <f>E108+E104+E105+E106+E107+E109+E103</f>
        <v>0</v>
      </c>
      <c r="F102" s="120">
        <f>SUM(F104:F109)</f>
        <v>0</v>
      </c>
      <c r="G102" s="374">
        <f>SUM(G104:G109)</f>
        <v>0</v>
      </c>
    </row>
    <row r="103" spans="2:7" ht="39.75" hidden="1" customHeight="1" x14ac:dyDescent="0.2">
      <c r="B103" s="11">
        <v>41031100</v>
      </c>
      <c r="C103" s="89" t="s">
        <v>536</v>
      </c>
      <c r="D103" s="117">
        <f>E103</f>
        <v>0</v>
      </c>
      <c r="E103" s="121"/>
      <c r="F103" s="120"/>
      <c r="G103" s="374"/>
    </row>
    <row r="104" spans="2:7" ht="41.25" hidden="1" customHeight="1" x14ac:dyDescent="0.2">
      <c r="B104" s="11">
        <v>41033300</v>
      </c>
      <c r="C104" s="89" t="s">
        <v>335</v>
      </c>
      <c r="D104" s="117">
        <f>E104</f>
        <v>0</v>
      </c>
      <c r="E104" s="121"/>
      <c r="F104" s="124"/>
      <c r="G104" s="122"/>
    </row>
    <row r="105" spans="2:7" ht="25.5" hidden="1" x14ac:dyDescent="0.2">
      <c r="B105" s="11">
        <v>41033900</v>
      </c>
      <c r="C105" s="12" t="s">
        <v>476</v>
      </c>
      <c r="D105" s="117">
        <f>E105+F105</f>
        <v>0</v>
      </c>
      <c r="E105" s="121"/>
      <c r="F105" s="117"/>
      <c r="G105" s="377"/>
    </row>
    <row r="106" spans="2:7" ht="38.25" hidden="1" x14ac:dyDescent="0.25">
      <c r="B106" s="254">
        <v>41035400</v>
      </c>
      <c r="C106" s="12" t="s">
        <v>441</v>
      </c>
      <c r="D106" s="117">
        <v>0</v>
      </c>
      <c r="E106" s="121"/>
      <c r="F106" s="121"/>
      <c r="G106" s="115"/>
    </row>
    <row r="107" spans="2:7" ht="57" hidden="1" customHeight="1" x14ac:dyDescent="0.25">
      <c r="B107" s="254">
        <v>41036000</v>
      </c>
      <c r="C107" s="12" t="s">
        <v>442</v>
      </c>
      <c r="D107" s="117">
        <f>E107</f>
        <v>0</v>
      </c>
      <c r="E107" s="121"/>
      <c r="F107" s="114"/>
      <c r="G107" s="115"/>
    </row>
    <row r="108" spans="2:7" ht="42.75" hidden="1" customHeight="1" x14ac:dyDescent="0.2">
      <c r="B108" s="254">
        <v>41038800</v>
      </c>
      <c r="C108" s="12" t="s">
        <v>563</v>
      </c>
      <c r="D108" s="117">
        <f>F108</f>
        <v>0</v>
      </c>
      <c r="E108" s="121"/>
      <c r="F108" s="117"/>
      <c r="G108" s="377"/>
    </row>
    <row r="109" spans="2:7" ht="40.5" hidden="1" customHeight="1" x14ac:dyDescent="0.2">
      <c r="B109" s="254">
        <v>41038800</v>
      </c>
      <c r="C109" s="12" t="s">
        <v>563</v>
      </c>
      <c r="D109" s="117">
        <f>E109+F109</f>
        <v>0</v>
      </c>
      <c r="E109" s="121"/>
      <c r="F109" s="117"/>
      <c r="G109" s="377"/>
    </row>
    <row r="110" spans="2:7" ht="27" hidden="1" x14ac:dyDescent="0.25">
      <c r="B110" s="125">
        <v>41040000</v>
      </c>
      <c r="C110" s="207" t="s">
        <v>295</v>
      </c>
      <c r="D110" s="94">
        <f>D112</f>
        <v>0</v>
      </c>
      <c r="E110" s="120">
        <f>D110</f>
        <v>0</v>
      </c>
      <c r="F110" s="82"/>
      <c r="G110" s="208"/>
    </row>
    <row r="111" spans="2:7" ht="63.75" hidden="1" x14ac:dyDescent="0.25">
      <c r="B111" s="11">
        <v>41040200</v>
      </c>
      <c r="C111" s="12" t="s">
        <v>291</v>
      </c>
      <c r="D111" s="123">
        <f>E111+F111</f>
        <v>0</v>
      </c>
      <c r="E111" s="124"/>
      <c r="F111" s="114"/>
      <c r="G111" s="115"/>
    </row>
    <row r="112" spans="2:7" ht="13.5" hidden="1" x14ac:dyDescent="0.25">
      <c r="B112" s="11">
        <v>41040400</v>
      </c>
      <c r="C112" s="12" t="s">
        <v>294</v>
      </c>
      <c r="D112" s="117">
        <f>E112</f>
        <v>0</v>
      </c>
      <c r="E112" s="121"/>
      <c r="F112" s="114"/>
      <c r="G112" s="115"/>
    </row>
    <row r="113" spans="2:8" ht="27" customHeight="1" x14ac:dyDescent="0.25">
      <c r="B113" s="125">
        <v>41050000</v>
      </c>
      <c r="C113" s="81" t="s">
        <v>289</v>
      </c>
      <c r="D113" s="94">
        <f>SUM(E113:F113)</f>
        <v>2077749.88</v>
      </c>
      <c r="E113" s="120">
        <f>E115+E116+E117+E119+E120+E114</f>
        <v>2077749.88</v>
      </c>
      <c r="F113" s="94">
        <f>F119+F118</f>
        <v>0</v>
      </c>
      <c r="G113" s="243">
        <f>G119</f>
        <v>0</v>
      </c>
    </row>
    <row r="114" spans="2:8" ht="21" hidden="1" customHeight="1" x14ac:dyDescent="0.2">
      <c r="B114" s="254"/>
      <c r="C114" s="12"/>
      <c r="D114" s="247"/>
      <c r="E114" s="248"/>
      <c r="F114" s="245"/>
      <c r="G114" s="246"/>
    </row>
    <row r="115" spans="2:8" ht="38.25" hidden="1" customHeight="1" x14ac:dyDescent="0.2">
      <c r="B115" s="254">
        <v>41051000</v>
      </c>
      <c r="C115" s="12" t="s">
        <v>527</v>
      </c>
      <c r="D115" s="247">
        <f>E115</f>
        <v>0</v>
      </c>
      <c r="E115" s="248"/>
      <c r="F115" s="245"/>
      <c r="G115" s="246"/>
    </row>
    <row r="116" spans="2:8" ht="57" hidden="1" customHeight="1" x14ac:dyDescent="0.2">
      <c r="B116" s="254">
        <v>41051700</v>
      </c>
      <c r="C116" s="12" t="s">
        <v>222</v>
      </c>
      <c r="D116" s="247">
        <f>E116</f>
        <v>0</v>
      </c>
      <c r="E116" s="248"/>
      <c r="F116" s="245"/>
      <c r="G116" s="246"/>
    </row>
    <row r="117" spans="2:8" ht="293.25" customHeight="1" thickBot="1" x14ac:dyDescent="0.25">
      <c r="B117" s="254">
        <v>41050200</v>
      </c>
      <c r="C117" s="12" t="s">
        <v>578</v>
      </c>
      <c r="D117" s="117">
        <f>E117</f>
        <v>2077749.88</v>
      </c>
      <c r="E117" s="121">
        <v>2077749.88</v>
      </c>
      <c r="F117" s="94"/>
      <c r="G117" s="243"/>
    </row>
    <row r="118" spans="2:8" ht="39" hidden="1" customHeight="1" x14ac:dyDescent="0.2">
      <c r="B118" s="93">
        <v>41051100</v>
      </c>
      <c r="C118" s="89" t="s">
        <v>312</v>
      </c>
      <c r="D118" s="117">
        <f>E118+F118</f>
        <v>0</v>
      </c>
      <c r="E118" s="120"/>
      <c r="F118" s="117"/>
      <c r="G118" s="243"/>
    </row>
    <row r="119" spans="2:8" ht="54.75" hidden="1" customHeight="1" x14ac:dyDescent="0.2">
      <c r="B119" s="88">
        <v>41051400</v>
      </c>
      <c r="C119" s="89" t="s">
        <v>328</v>
      </c>
      <c r="D119" s="117">
        <f>E119+F119</f>
        <v>0</v>
      </c>
      <c r="E119" s="121"/>
      <c r="F119" s="121"/>
      <c r="G119" s="249"/>
    </row>
    <row r="120" spans="2:8" ht="69.75" hidden="1" customHeight="1" thickBot="1" x14ac:dyDescent="0.25">
      <c r="B120" s="379" t="s">
        <v>292</v>
      </c>
      <c r="C120" s="380" t="s">
        <v>293</v>
      </c>
      <c r="D120" s="381">
        <f>E120</f>
        <v>0</v>
      </c>
      <c r="E120" s="382"/>
      <c r="F120" s="383"/>
      <c r="G120" s="384"/>
    </row>
    <row r="121" spans="2:8" s="214" customFormat="1" ht="17.25" thickBot="1" x14ac:dyDescent="0.3">
      <c r="B121" s="210"/>
      <c r="C121" s="211" t="s">
        <v>111</v>
      </c>
      <c r="D121" s="212">
        <f>D99+D100</f>
        <v>2077749.88</v>
      </c>
      <c r="E121" s="213">
        <f>E99+E100</f>
        <v>2077749.88</v>
      </c>
      <c r="F121" s="213">
        <f>F99+F100</f>
        <v>0</v>
      </c>
      <c r="G121" s="221">
        <f>G99+G100</f>
        <v>0</v>
      </c>
      <c r="H121" s="222"/>
    </row>
    <row r="122" spans="2:8" x14ac:dyDescent="0.2">
      <c r="E122" s="2"/>
      <c r="F122" s="2"/>
      <c r="G122" s="2"/>
    </row>
    <row r="123" spans="2:8" s="26" customFormat="1" ht="18.75" x14ac:dyDescent="0.3">
      <c r="B123" s="26" t="s">
        <v>477</v>
      </c>
      <c r="D123" s="126"/>
      <c r="E123" s="722" t="s">
        <v>478</v>
      </c>
      <c r="F123" s="722"/>
      <c r="G123" s="722"/>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rowBreaks count="1" manualBreakCount="1">
    <brk id="99"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election activeCell="A2" sqref="A2"/>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37" t="s">
        <v>1</v>
      </c>
      <c r="F1" s="737"/>
      <c r="G1" s="737"/>
    </row>
    <row r="2" spans="2:7" x14ac:dyDescent="0.2">
      <c r="D2" s="723" t="str">
        <f>додаток_1!D2</f>
        <v xml:space="preserve"> до  рішення Здолбунівської міської ради</v>
      </c>
      <c r="E2" s="723"/>
      <c r="F2" s="723"/>
      <c r="G2" s="723"/>
    </row>
    <row r="3" spans="2:7" ht="15.75" customHeight="1" x14ac:dyDescent="0.2">
      <c r="D3" s="736" t="str">
        <f>додаток_1!D3</f>
        <v>"Про зміни до бюджету Здолбунівської міської територіальної громади на 2025 рік"</v>
      </c>
      <c r="E3" s="736"/>
      <c r="F3" s="736"/>
      <c r="G3" s="736"/>
    </row>
    <row r="4" spans="2:7" x14ac:dyDescent="0.2">
      <c r="D4" s="723" t="str">
        <f>додаток_1!D4</f>
        <v>від 17 грудня 2025 року № 3058</v>
      </c>
      <c r="E4" s="723"/>
      <c r="F4" s="723"/>
      <c r="G4" s="723"/>
    </row>
    <row r="5" spans="2:7" x14ac:dyDescent="0.2">
      <c r="F5" s="33"/>
      <c r="G5" s="33"/>
    </row>
    <row r="8" spans="2:7" ht="15.75" x14ac:dyDescent="0.25">
      <c r="B8" s="724" t="s">
        <v>485</v>
      </c>
      <c r="C8" s="724"/>
      <c r="D8" s="724"/>
      <c r="E8" s="724"/>
      <c r="F8" s="724"/>
      <c r="G8" s="724"/>
    </row>
    <row r="9" spans="2:7" ht="15.75" x14ac:dyDescent="0.25">
      <c r="B9" s="724" t="s">
        <v>345</v>
      </c>
      <c r="C9" s="724"/>
      <c r="D9" s="724"/>
      <c r="E9" s="724"/>
      <c r="F9" s="724"/>
      <c r="G9" s="724"/>
    </row>
    <row r="10" spans="2:7" ht="15.75" x14ac:dyDescent="0.25">
      <c r="B10" s="131"/>
      <c r="C10" s="131"/>
      <c r="D10" s="131"/>
      <c r="E10" s="131"/>
      <c r="F10" s="131"/>
      <c r="G10" s="131"/>
    </row>
    <row r="11" spans="2:7" s="35" customFormat="1" x14ac:dyDescent="0.2">
      <c r="B11" s="738">
        <v>1755900000</v>
      </c>
      <c r="C11" s="738"/>
      <c r="D11" s="134"/>
      <c r="E11" s="134"/>
      <c r="F11" s="134"/>
      <c r="G11" s="134"/>
    </row>
    <row r="12" spans="2:7" s="35" customFormat="1" ht="11.25" x14ac:dyDescent="0.2">
      <c r="B12" s="35" t="s">
        <v>127</v>
      </c>
    </row>
    <row r="13" spans="2:7" ht="13.5" thickBot="1" x14ac:dyDescent="0.25">
      <c r="G13" s="1" t="s">
        <v>12</v>
      </c>
    </row>
    <row r="14" spans="2:7" s="144" customFormat="1" ht="15" x14ac:dyDescent="0.25">
      <c r="B14" s="742" t="s">
        <v>39</v>
      </c>
      <c r="C14" s="744" t="s">
        <v>112</v>
      </c>
      <c r="D14" s="744" t="s">
        <v>108</v>
      </c>
      <c r="E14" s="746" t="s">
        <v>15</v>
      </c>
      <c r="F14" s="748" t="s">
        <v>5</v>
      </c>
      <c r="G14" s="749"/>
    </row>
    <row r="15" spans="2:7" s="144" customFormat="1" ht="43.5" thickBot="1" x14ac:dyDescent="0.3">
      <c r="B15" s="743"/>
      <c r="C15" s="745"/>
      <c r="D15" s="745"/>
      <c r="E15" s="747"/>
      <c r="F15" s="145" t="s">
        <v>109</v>
      </c>
      <c r="G15" s="146" t="s">
        <v>110</v>
      </c>
    </row>
    <row r="16" spans="2:7" s="144" customFormat="1" ht="15.75" thickBot="1" x14ac:dyDescent="0.3">
      <c r="B16" s="147">
        <v>1</v>
      </c>
      <c r="C16" s="147">
        <v>2</v>
      </c>
      <c r="D16" s="147">
        <v>3</v>
      </c>
      <c r="E16" s="147">
        <v>4</v>
      </c>
      <c r="F16" s="148">
        <v>5</v>
      </c>
      <c r="G16" s="149">
        <v>6</v>
      </c>
    </row>
    <row r="17" spans="2:10" s="144" customFormat="1" ht="15.75" thickBot="1" x14ac:dyDescent="0.3">
      <c r="B17" s="750" t="s">
        <v>116</v>
      </c>
      <c r="C17" s="751"/>
      <c r="D17" s="751"/>
      <c r="E17" s="751"/>
      <c r="F17" s="751"/>
      <c r="G17" s="752"/>
    </row>
    <row r="18" spans="2:10" s="144" customFormat="1" ht="15" x14ac:dyDescent="0.25">
      <c r="B18" s="150">
        <v>200000</v>
      </c>
      <c r="C18" s="136" t="s">
        <v>113</v>
      </c>
      <c r="D18" s="136">
        <f>D19</f>
        <v>0</v>
      </c>
      <c r="E18" s="136">
        <f>E19</f>
        <v>-1056844.8799999999</v>
      </c>
      <c r="F18" s="302">
        <f>F19</f>
        <v>1056844.8799999999</v>
      </c>
      <c r="G18" s="136">
        <f>G19</f>
        <v>1056844.8799999999</v>
      </c>
    </row>
    <row r="19" spans="2:10" s="144" customFormat="1" ht="30" x14ac:dyDescent="0.25">
      <c r="B19" s="151">
        <v>208000</v>
      </c>
      <c r="C19" s="152" t="s">
        <v>310</v>
      </c>
      <c r="D19" s="137">
        <f>D20-D21</f>
        <v>0</v>
      </c>
      <c r="E19" s="137">
        <f>E20-E21+E22</f>
        <v>-1056844.8799999999</v>
      </c>
      <c r="F19" s="303">
        <f>F20-F21+F22</f>
        <v>1056844.8799999999</v>
      </c>
      <c r="G19" s="137">
        <f>G20-G21+G22</f>
        <v>1056844.8799999999</v>
      </c>
    </row>
    <row r="20" spans="2:10" s="144" customFormat="1" ht="15" x14ac:dyDescent="0.25">
      <c r="B20" s="153">
        <v>208100</v>
      </c>
      <c r="C20" s="152" t="s">
        <v>245</v>
      </c>
      <c r="D20" s="138">
        <f>E20+F20</f>
        <v>0</v>
      </c>
      <c r="E20" s="139"/>
      <c r="F20" s="304"/>
      <c r="G20" s="139"/>
    </row>
    <row r="21" spans="2:10" s="144" customFormat="1" ht="15" x14ac:dyDescent="0.25">
      <c r="B21" s="154">
        <v>208200</v>
      </c>
      <c r="C21" s="138" t="s">
        <v>40</v>
      </c>
      <c r="D21" s="138">
        <f>E21+F21</f>
        <v>0</v>
      </c>
      <c r="E21" s="139"/>
      <c r="F21" s="304"/>
      <c r="G21" s="139"/>
    </row>
    <row r="22" spans="2:10" s="144" customFormat="1" ht="60.75" customHeight="1" x14ac:dyDescent="0.25">
      <c r="B22" s="235">
        <v>208400</v>
      </c>
      <c r="C22" s="152" t="s">
        <v>61</v>
      </c>
      <c r="D22" s="139">
        <f>E22+F22</f>
        <v>0</v>
      </c>
      <c r="E22" s="139">
        <f>-2077749.88+1020905</f>
        <v>-1056844.8799999999</v>
      </c>
      <c r="F22" s="304">
        <v>1056844.8799999999</v>
      </c>
      <c r="G22" s="139">
        <f>F22</f>
        <v>1056844.8799999999</v>
      </c>
      <c r="J22" s="242"/>
    </row>
    <row r="23" spans="2:10" s="144" customFormat="1" ht="17.25" customHeight="1" thickBot="1" x14ac:dyDescent="0.3">
      <c r="B23" s="155"/>
      <c r="C23" s="156" t="s">
        <v>114</v>
      </c>
      <c r="D23" s="141">
        <f>D18</f>
        <v>0</v>
      </c>
      <c r="E23" s="141">
        <f>E18</f>
        <v>-1056844.8799999999</v>
      </c>
      <c r="F23" s="305">
        <f>F18</f>
        <v>1056844.8799999999</v>
      </c>
      <c r="G23" s="141">
        <f>G18</f>
        <v>1056844.8799999999</v>
      </c>
    </row>
    <row r="24" spans="2:10" s="144" customFormat="1" ht="17.25" customHeight="1" thickBot="1" x14ac:dyDescent="0.3">
      <c r="B24" s="739" t="s">
        <v>117</v>
      </c>
      <c r="C24" s="740"/>
      <c r="D24" s="740"/>
      <c r="E24" s="740"/>
      <c r="F24" s="740"/>
      <c r="G24" s="741"/>
    </row>
    <row r="25" spans="2:10" s="70" customFormat="1" ht="28.5" x14ac:dyDescent="0.2">
      <c r="B25" s="150">
        <v>600000</v>
      </c>
      <c r="C25" s="157" t="s">
        <v>41</v>
      </c>
      <c r="D25" s="136">
        <f>D26</f>
        <v>0</v>
      </c>
      <c r="E25" s="136">
        <f>E26</f>
        <v>-1056844.8799999999</v>
      </c>
      <c r="F25" s="302">
        <f>F26</f>
        <v>1056844.8799999999</v>
      </c>
      <c r="G25" s="136">
        <f>G26</f>
        <v>1056844.8799999999</v>
      </c>
    </row>
    <row r="26" spans="2:10" s="70" customFormat="1" ht="12.75" customHeight="1" x14ac:dyDescent="0.2">
      <c r="B26" s="151">
        <v>602000</v>
      </c>
      <c r="C26" s="158" t="s">
        <v>246</v>
      </c>
      <c r="D26" s="137">
        <f>D27-D28</f>
        <v>0</v>
      </c>
      <c r="E26" s="137">
        <f>E27-E28+E29</f>
        <v>-1056844.8799999999</v>
      </c>
      <c r="F26" s="303">
        <f>F27-F28+F29</f>
        <v>1056844.8799999999</v>
      </c>
      <c r="G26" s="137">
        <f>G27-G28+G29</f>
        <v>1056844.8799999999</v>
      </c>
    </row>
    <row r="27" spans="2:10" s="70" customFormat="1" ht="15" x14ac:dyDescent="0.25">
      <c r="B27" s="153">
        <v>602100</v>
      </c>
      <c r="C27" s="152" t="s">
        <v>245</v>
      </c>
      <c r="D27" s="138">
        <f>E27+F27</f>
        <v>0</v>
      </c>
      <c r="E27" s="139"/>
      <c r="F27" s="304">
        <f t="shared" ref="F27:G29" si="0">F20</f>
        <v>0</v>
      </c>
      <c r="G27" s="139">
        <f t="shared" si="0"/>
        <v>0</v>
      </c>
    </row>
    <row r="28" spans="2:10" s="70" customFormat="1" ht="15" x14ac:dyDescent="0.25">
      <c r="B28" s="154">
        <v>602200</v>
      </c>
      <c r="C28" s="138" t="s">
        <v>40</v>
      </c>
      <c r="D28" s="138">
        <f>E28+F28</f>
        <v>0</v>
      </c>
      <c r="E28" s="139"/>
      <c r="F28" s="304">
        <f t="shared" si="0"/>
        <v>0</v>
      </c>
      <c r="G28" s="139">
        <f t="shared" si="0"/>
        <v>0</v>
      </c>
    </row>
    <row r="29" spans="2:10" s="144" customFormat="1" ht="60.75" customHeight="1" x14ac:dyDescent="0.25">
      <c r="B29" s="154">
        <v>602400</v>
      </c>
      <c r="C29" s="152" t="s">
        <v>61</v>
      </c>
      <c r="D29" s="138">
        <f>E29+F29</f>
        <v>0</v>
      </c>
      <c r="E29" s="139">
        <f>E22</f>
        <v>-1056844.8799999999</v>
      </c>
      <c r="F29" s="304">
        <f t="shared" si="0"/>
        <v>1056844.8799999999</v>
      </c>
      <c r="G29" s="139">
        <f t="shared" si="0"/>
        <v>1056844.8799999999</v>
      </c>
    </row>
    <row r="30" spans="2:10" s="144" customFormat="1" ht="15.75" thickBot="1" x14ac:dyDescent="0.3">
      <c r="B30" s="159"/>
      <c r="C30" s="156" t="s">
        <v>114</v>
      </c>
      <c r="D30" s="143">
        <f>D25</f>
        <v>0</v>
      </c>
      <c r="E30" s="143">
        <f>E25</f>
        <v>-1056844.8799999999</v>
      </c>
      <c r="F30" s="306">
        <f>F25</f>
        <v>1056844.8799999999</v>
      </c>
      <c r="G30" s="143">
        <f>G25</f>
        <v>1056844.8799999999</v>
      </c>
    </row>
    <row r="35" spans="2:7" s="26" customFormat="1" ht="18.75" x14ac:dyDescent="0.3">
      <c r="B35" s="26" t="s">
        <v>477</v>
      </c>
      <c r="D35" s="126"/>
      <c r="E35" s="722" t="s">
        <v>478</v>
      </c>
      <c r="F35" s="722"/>
      <c r="G35" s="722"/>
    </row>
    <row r="36" spans="2:7" ht="15.75" x14ac:dyDescent="0.25">
      <c r="B36" s="127"/>
      <c r="E36" s="127"/>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7"/>
  <sheetViews>
    <sheetView view="pageBreakPreview" zoomScale="80" zoomScaleNormal="80" zoomScaleSheetLayoutView="80" workbookViewId="0"/>
  </sheetViews>
  <sheetFormatPr defaultRowHeight="15" x14ac:dyDescent="0.25"/>
  <cols>
    <col min="1" max="1" width="11.140625" style="144" customWidth="1"/>
    <col min="2" max="2" width="12.140625" style="144" customWidth="1"/>
    <col min="3" max="3" width="11.7109375" style="144" customWidth="1"/>
    <col min="4" max="4" width="55.42578125" style="144" customWidth="1"/>
    <col min="5" max="6" width="16.28515625" style="144" customWidth="1"/>
    <col min="7" max="7" width="16.85546875" style="144" customWidth="1"/>
    <col min="8" max="8" width="13.85546875" style="144" customWidth="1"/>
    <col min="9" max="9" width="10.28515625" style="144" customWidth="1"/>
    <col min="10" max="10" width="15.85546875" style="144" customWidth="1"/>
    <col min="11" max="11" width="15.5703125" style="144" customWidth="1"/>
    <col min="12" max="12" width="13.7109375" style="144" customWidth="1"/>
    <col min="13" max="13" width="13" style="144" customWidth="1"/>
    <col min="14" max="14" width="9.140625" style="144" customWidth="1"/>
    <col min="15" max="15" width="15.5703125" style="144" customWidth="1"/>
    <col min="16" max="16" width="17.28515625" style="144" customWidth="1"/>
    <col min="17" max="17" width="10.85546875" style="144" bestFit="1" customWidth="1"/>
    <col min="18" max="18" width="13.5703125" style="144" bestFit="1" customWidth="1"/>
    <col min="19" max="16384" width="9.140625" style="144"/>
  </cols>
  <sheetData>
    <row r="1" spans="1:16" x14ac:dyDescent="0.25">
      <c r="K1" s="775" t="s">
        <v>502</v>
      </c>
      <c r="L1" s="775"/>
      <c r="M1" s="775"/>
      <c r="N1" s="775"/>
      <c r="O1" s="775"/>
      <c r="P1" s="775"/>
    </row>
    <row r="2" spans="1:16" x14ac:dyDescent="0.25">
      <c r="C2" s="236"/>
      <c r="K2" s="775" t="str">
        <f>додаток_1!D2</f>
        <v xml:space="preserve"> до  рішення Здолбунівської міської ради</v>
      </c>
      <c r="L2" s="775"/>
      <c r="M2" s="775"/>
      <c r="N2" s="775"/>
      <c r="O2" s="775"/>
      <c r="P2" s="775"/>
    </row>
    <row r="3" spans="1:16" ht="21" customHeight="1" x14ac:dyDescent="0.25">
      <c r="K3" s="776" t="str">
        <f>додаток_1!D3</f>
        <v>"Про зміни до бюджету Здолбунівської міської територіальної громади на 2025 рік"</v>
      </c>
      <c r="L3" s="776"/>
      <c r="M3" s="776"/>
      <c r="N3" s="776"/>
      <c r="O3" s="776"/>
      <c r="P3" s="776"/>
    </row>
    <row r="4" spans="1:16" ht="15" customHeight="1" x14ac:dyDescent="0.25">
      <c r="K4" s="775" t="str">
        <f>додаток_1!D4</f>
        <v>від 17 грудня 2025 року № 3058</v>
      </c>
      <c r="L4" s="775"/>
      <c r="M4" s="775"/>
      <c r="N4" s="775"/>
      <c r="O4" s="775"/>
      <c r="P4" s="775"/>
    </row>
    <row r="5" spans="1:16" x14ac:dyDescent="0.25">
      <c r="B5" s="777" t="s">
        <v>484</v>
      </c>
      <c r="C5" s="777"/>
      <c r="D5" s="777"/>
      <c r="E5" s="777"/>
      <c r="F5" s="777"/>
      <c r="G5" s="777"/>
      <c r="H5" s="777"/>
      <c r="I5" s="777"/>
      <c r="J5" s="777"/>
      <c r="K5" s="777"/>
      <c r="L5" s="777"/>
      <c r="M5" s="777"/>
      <c r="N5" s="777"/>
      <c r="O5" s="777"/>
      <c r="P5" s="777"/>
    </row>
    <row r="6" spans="1:16" ht="17.25" customHeight="1" x14ac:dyDescent="0.25">
      <c r="B6" s="777" t="s">
        <v>345</v>
      </c>
      <c r="C6" s="777"/>
      <c r="D6" s="777"/>
      <c r="E6" s="777"/>
      <c r="F6" s="777"/>
      <c r="G6" s="777"/>
      <c r="H6" s="777"/>
      <c r="I6" s="777"/>
      <c r="J6" s="777"/>
      <c r="K6" s="777"/>
      <c r="L6" s="777"/>
      <c r="M6" s="777"/>
      <c r="N6" s="777"/>
      <c r="O6" s="777"/>
      <c r="P6" s="777"/>
    </row>
    <row r="7" spans="1:16" x14ac:dyDescent="0.25">
      <c r="A7" s="785">
        <v>1755900000</v>
      </c>
      <c r="B7" s="785"/>
      <c r="C7" s="72"/>
      <c r="D7" s="72"/>
      <c r="E7" s="72"/>
      <c r="F7" s="72"/>
      <c r="G7" s="72"/>
      <c r="H7" s="72"/>
      <c r="I7" s="72"/>
      <c r="J7" s="72"/>
      <c r="K7" s="72"/>
      <c r="L7" s="72"/>
      <c r="M7" s="72"/>
      <c r="N7" s="72"/>
      <c r="O7" s="237"/>
      <c r="P7" s="72"/>
    </row>
    <row r="8" spans="1:16" x14ac:dyDescent="0.25">
      <c r="A8" s="144" t="s">
        <v>132</v>
      </c>
      <c r="B8" s="72"/>
      <c r="C8" s="72"/>
      <c r="D8" s="72"/>
      <c r="E8" s="72"/>
      <c r="F8" s="72"/>
      <c r="G8" s="72"/>
      <c r="H8" s="72"/>
      <c r="I8" s="72"/>
      <c r="J8" s="72"/>
      <c r="K8" s="72"/>
      <c r="L8" s="72"/>
      <c r="M8" s="72"/>
      <c r="N8" s="72"/>
      <c r="O8" s="72"/>
      <c r="P8" s="72"/>
    </row>
    <row r="9" spans="1:16" ht="13.5" customHeight="1" thickBot="1" x14ac:dyDescent="0.3">
      <c r="P9" s="144" t="s">
        <v>19</v>
      </c>
    </row>
    <row r="10" spans="1:16" ht="18" customHeight="1" x14ac:dyDescent="0.25">
      <c r="A10" s="786" t="s">
        <v>128</v>
      </c>
      <c r="B10" s="790" t="s">
        <v>129</v>
      </c>
      <c r="C10" s="765" t="s">
        <v>118</v>
      </c>
      <c r="D10" s="772" t="s">
        <v>130</v>
      </c>
      <c r="E10" s="753" t="s">
        <v>15</v>
      </c>
      <c r="F10" s="754"/>
      <c r="G10" s="754"/>
      <c r="H10" s="754"/>
      <c r="I10" s="771"/>
      <c r="J10" s="753" t="s">
        <v>5</v>
      </c>
      <c r="K10" s="754"/>
      <c r="L10" s="754"/>
      <c r="M10" s="754"/>
      <c r="N10" s="754"/>
      <c r="O10" s="754"/>
      <c r="P10" s="778" t="s">
        <v>0</v>
      </c>
    </row>
    <row r="11" spans="1:16" ht="21" customHeight="1" x14ac:dyDescent="0.25">
      <c r="A11" s="787"/>
      <c r="B11" s="791"/>
      <c r="C11" s="766"/>
      <c r="D11" s="773"/>
      <c r="E11" s="768" t="s">
        <v>109</v>
      </c>
      <c r="F11" s="760" t="s">
        <v>43</v>
      </c>
      <c r="G11" s="781" t="s">
        <v>16</v>
      </c>
      <c r="H11" s="782"/>
      <c r="I11" s="762" t="s">
        <v>44</v>
      </c>
      <c r="J11" s="768" t="s">
        <v>109</v>
      </c>
      <c r="K11" s="757" t="s">
        <v>119</v>
      </c>
      <c r="L11" s="760" t="s">
        <v>43</v>
      </c>
      <c r="M11" s="781" t="s">
        <v>16</v>
      </c>
      <c r="N11" s="782"/>
      <c r="O11" s="783" t="s">
        <v>44</v>
      </c>
      <c r="P11" s="779"/>
    </row>
    <row r="12" spans="1:16" ht="36" customHeight="1" x14ac:dyDescent="0.25">
      <c r="A12" s="787"/>
      <c r="B12" s="791"/>
      <c r="C12" s="766"/>
      <c r="D12" s="773"/>
      <c r="E12" s="769"/>
      <c r="F12" s="760"/>
      <c r="G12" s="757" t="s">
        <v>17</v>
      </c>
      <c r="H12" s="757" t="s">
        <v>18</v>
      </c>
      <c r="I12" s="763"/>
      <c r="J12" s="769"/>
      <c r="K12" s="758"/>
      <c r="L12" s="760"/>
      <c r="M12" s="757" t="s">
        <v>17</v>
      </c>
      <c r="N12" s="755" t="s">
        <v>18</v>
      </c>
      <c r="O12" s="783"/>
      <c r="P12" s="779"/>
    </row>
    <row r="13" spans="1:16" ht="65.25" customHeight="1" thickBot="1" x14ac:dyDescent="0.3">
      <c r="A13" s="788"/>
      <c r="B13" s="756"/>
      <c r="C13" s="767"/>
      <c r="D13" s="774"/>
      <c r="E13" s="770"/>
      <c r="F13" s="761"/>
      <c r="G13" s="759"/>
      <c r="H13" s="759"/>
      <c r="I13" s="764"/>
      <c r="J13" s="789"/>
      <c r="K13" s="759"/>
      <c r="L13" s="761"/>
      <c r="M13" s="759"/>
      <c r="N13" s="756"/>
      <c r="O13" s="784"/>
      <c r="P13" s="780"/>
    </row>
    <row r="14" spans="1:16" ht="15.75" thickBot="1" x14ac:dyDescent="0.3">
      <c r="A14" s="147">
        <v>1</v>
      </c>
      <c r="B14" s="238">
        <v>2</v>
      </c>
      <c r="C14" s="238">
        <v>3</v>
      </c>
      <c r="D14" s="239">
        <v>4</v>
      </c>
      <c r="E14" s="295">
        <v>5</v>
      </c>
      <c r="F14" s="296">
        <v>6</v>
      </c>
      <c r="G14" s="297">
        <v>7</v>
      </c>
      <c r="H14" s="297">
        <v>8</v>
      </c>
      <c r="I14" s="298">
        <v>9</v>
      </c>
      <c r="J14" s="295">
        <v>10</v>
      </c>
      <c r="K14" s="296">
        <v>11</v>
      </c>
      <c r="L14" s="297">
        <v>12</v>
      </c>
      <c r="M14" s="297">
        <v>13</v>
      </c>
      <c r="N14" s="297">
        <v>14</v>
      </c>
      <c r="O14" s="299">
        <v>15</v>
      </c>
      <c r="P14" s="147">
        <v>16</v>
      </c>
    </row>
    <row r="15" spans="1:16" s="127" customFormat="1" ht="20.25" customHeight="1" thickBot="1" x14ac:dyDescent="0.3">
      <c r="A15" s="286" t="s">
        <v>153</v>
      </c>
      <c r="B15" s="287"/>
      <c r="C15" s="288"/>
      <c r="D15" s="280" t="s">
        <v>45</v>
      </c>
      <c r="E15" s="281">
        <f>E16</f>
        <v>1020905</v>
      </c>
      <c r="F15" s="282">
        <f t="shared" ref="F15:P15" si="0">F16</f>
        <v>1020905</v>
      </c>
      <c r="G15" s="282">
        <f t="shared" si="0"/>
        <v>0</v>
      </c>
      <c r="H15" s="282">
        <f t="shared" si="0"/>
        <v>0</v>
      </c>
      <c r="I15" s="300">
        <f t="shared" si="0"/>
        <v>0</v>
      </c>
      <c r="J15" s="281">
        <f t="shared" si="0"/>
        <v>4156844.88</v>
      </c>
      <c r="K15" s="282">
        <f t="shared" si="0"/>
        <v>4156844.88</v>
      </c>
      <c r="L15" s="282">
        <f t="shared" si="0"/>
        <v>0</v>
      </c>
      <c r="M15" s="282">
        <f t="shared" si="0"/>
        <v>0</v>
      </c>
      <c r="N15" s="282">
        <f t="shared" si="0"/>
        <v>0</v>
      </c>
      <c r="O15" s="283">
        <f t="shared" si="0"/>
        <v>4156844.88</v>
      </c>
      <c r="P15" s="417">
        <f t="shared" si="0"/>
        <v>5177749.88</v>
      </c>
    </row>
    <row r="16" spans="1:16" s="127" customFormat="1" ht="20.25" customHeight="1" thickBot="1" x14ac:dyDescent="0.3">
      <c r="A16" s="289" t="s">
        <v>154</v>
      </c>
      <c r="B16" s="290"/>
      <c r="C16" s="291"/>
      <c r="D16" s="284" t="s">
        <v>45</v>
      </c>
      <c r="E16" s="378">
        <f>E17+E18+E20+E24+E23+E25+E26+E31+E34+E35+E38+E39+E40+E41+E45+E47+E48+E21+E49+E22+E42+E44+E43+E19+E27+E32</f>
        <v>1020905</v>
      </c>
      <c r="F16" s="250">
        <f>F17+F18+F20+F24+F23+F25+F26+F31+F34+F35+F38+F39+F40+F41+F45+F47+F48+F21+F49+F22+F42+F44+F43+F19+F27+F32</f>
        <v>1020905</v>
      </c>
      <c r="G16" s="250">
        <f t="shared" ref="G16:I16" si="1">G17+G18+G20+G24+G23+G25+G26+G31+G34+G35+G38+G39+G40+G41+G45+G47+G48+G21+G49+G22+G42+G44+G43+G19+G27</f>
        <v>0</v>
      </c>
      <c r="H16" s="250">
        <f t="shared" si="1"/>
        <v>0</v>
      </c>
      <c r="I16" s="251">
        <f t="shared" si="1"/>
        <v>0</v>
      </c>
      <c r="J16" s="285">
        <f>J17+J18+J19+J20+J21+J22+J23+J24+J25+J26+J27+J31+J32+J34+J35+J38+J39+J40+J41+J42+J43+J44+J45+J48+J49+J33+J36+J37</f>
        <v>4156844.88</v>
      </c>
      <c r="K16" s="250">
        <f>K17+K18+K19+K20+K21+K22+K23+K24+K25+K26+K27+K31+K32+K34+K35+K38+K39+K40+K41+K42+K43+K44+K45+K48+K49+K33+K36</f>
        <v>4156844.88</v>
      </c>
      <c r="L16" s="250">
        <f t="shared" ref="L16:N16" si="2">L17+L18+L19+L20+L21+L22+L23+L24+L25+L26+L27+L31+L32+L34+L35+L38+L39+L40+L41+L42+L43+L44+L45</f>
        <v>0</v>
      </c>
      <c r="M16" s="250">
        <f t="shared" si="2"/>
        <v>0</v>
      </c>
      <c r="N16" s="250">
        <f t="shared" si="2"/>
        <v>0</v>
      </c>
      <c r="O16" s="251">
        <f>O17+O18+O19+O20+O21+O22+O23+O24+O25+O26+O27+O31+O32+O34+O35+O38+O39+O40+O41+O42+O43+O44+O45+O48+O49+O33+O36+O37</f>
        <v>4156844.88</v>
      </c>
      <c r="P16" s="418">
        <f>P17+P18+P20+P24+P23+P25+P26+P31+P34+P35+P38+P39+P40+P41+P45+P47+P48+P21+P22+P49+P46+P42+P44+P43+P19+P32+P27+P33+P36+P37</f>
        <v>5177749.88</v>
      </c>
    </row>
    <row r="17" spans="1:18" s="127" customFormat="1" ht="68.25" hidden="1" customHeight="1" x14ac:dyDescent="0.25">
      <c r="A17" s="419" t="s">
        <v>90</v>
      </c>
      <c r="B17" s="420" t="s">
        <v>74</v>
      </c>
      <c r="C17" s="421" t="s">
        <v>46</v>
      </c>
      <c r="D17" s="422" t="s">
        <v>383</v>
      </c>
      <c r="E17" s="423">
        <f>F17</f>
        <v>0</v>
      </c>
      <c r="F17" s="424"/>
      <c r="G17" s="424"/>
      <c r="H17" s="424"/>
      <c r="I17" s="386"/>
      <c r="J17" s="423"/>
      <c r="K17" s="425"/>
      <c r="L17" s="424"/>
      <c r="M17" s="424"/>
      <c r="N17" s="424"/>
      <c r="O17" s="386"/>
      <c r="P17" s="426">
        <f>E17+J17</f>
        <v>0</v>
      </c>
      <c r="Q17" s="427"/>
      <c r="R17" s="428"/>
    </row>
    <row r="18" spans="1:18" s="127" customFormat="1" ht="15.75" hidden="1" x14ac:dyDescent="0.25">
      <c r="A18" s="429" t="s">
        <v>91</v>
      </c>
      <c r="B18" s="430" t="s">
        <v>70</v>
      </c>
      <c r="C18" s="431" t="s">
        <v>55</v>
      </c>
      <c r="D18" s="432" t="s">
        <v>85</v>
      </c>
      <c r="E18" s="433">
        <f t="shared" ref="E18:E25" si="3">F18</f>
        <v>0</v>
      </c>
      <c r="F18" s="434"/>
      <c r="G18" s="434"/>
      <c r="H18" s="434"/>
      <c r="I18" s="180"/>
      <c r="J18" s="433"/>
      <c r="K18" s="435"/>
      <c r="L18" s="434"/>
      <c r="M18" s="434"/>
      <c r="N18" s="434"/>
      <c r="O18" s="180"/>
      <c r="P18" s="436">
        <f>E18</f>
        <v>0</v>
      </c>
    </row>
    <row r="19" spans="1:18" s="127" customFormat="1" ht="31.5" hidden="1" x14ac:dyDescent="0.25">
      <c r="A19" s="429" t="s">
        <v>366</v>
      </c>
      <c r="B19" s="176">
        <v>3032</v>
      </c>
      <c r="C19" s="431" t="s">
        <v>65</v>
      </c>
      <c r="D19" s="432" t="s">
        <v>367</v>
      </c>
      <c r="E19" s="433">
        <f t="shared" si="3"/>
        <v>0</v>
      </c>
      <c r="F19" s="434"/>
      <c r="G19" s="434"/>
      <c r="H19" s="434"/>
      <c r="I19" s="180"/>
      <c r="J19" s="433"/>
      <c r="K19" s="435"/>
      <c r="L19" s="434"/>
      <c r="M19" s="434"/>
      <c r="N19" s="434"/>
      <c r="O19" s="180"/>
      <c r="P19" s="436">
        <f>E19</f>
        <v>0</v>
      </c>
    </row>
    <row r="20" spans="1:18" s="127" customFormat="1" ht="47.25" hidden="1" x14ac:dyDescent="0.25">
      <c r="A20" s="429" t="s">
        <v>92</v>
      </c>
      <c r="B20" s="176">
        <v>3033</v>
      </c>
      <c r="C20" s="431" t="s">
        <v>65</v>
      </c>
      <c r="D20" s="432" t="s">
        <v>66</v>
      </c>
      <c r="E20" s="433">
        <f t="shared" si="3"/>
        <v>0</v>
      </c>
      <c r="F20" s="434"/>
      <c r="G20" s="434"/>
      <c r="H20" s="434"/>
      <c r="I20" s="180"/>
      <c r="J20" s="433"/>
      <c r="K20" s="435"/>
      <c r="L20" s="434"/>
      <c r="M20" s="434"/>
      <c r="N20" s="434"/>
      <c r="O20" s="180"/>
      <c r="P20" s="436">
        <f t="shared" ref="P20:P24" si="4">E20+J20</f>
        <v>0</v>
      </c>
      <c r="Q20" s="427"/>
    </row>
    <row r="21" spans="1:18" s="127" customFormat="1" ht="31.5" hidden="1" x14ac:dyDescent="0.25">
      <c r="A21" s="429" t="s">
        <v>225</v>
      </c>
      <c r="B21" s="176">
        <v>3035</v>
      </c>
      <c r="C21" s="431" t="s">
        <v>65</v>
      </c>
      <c r="D21" s="432" t="s">
        <v>368</v>
      </c>
      <c r="E21" s="433">
        <f>F21</f>
        <v>0</v>
      </c>
      <c r="F21" s="434"/>
      <c r="G21" s="434"/>
      <c r="H21" s="434"/>
      <c r="I21" s="180"/>
      <c r="J21" s="433"/>
      <c r="K21" s="435"/>
      <c r="L21" s="434"/>
      <c r="M21" s="434"/>
      <c r="N21" s="434"/>
      <c r="O21" s="180"/>
      <c r="P21" s="436">
        <f t="shared" si="4"/>
        <v>0</v>
      </c>
    </row>
    <row r="22" spans="1:18" s="127" customFormat="1" ht="63" hidden="1" x14ac:dyDescent="0.25">
      <c r="A22" s="437" t="s">
        <v>284</v>
      </c>
      <c r="B22" s="438">
        <v>3104</v>
      </c>
      <c r="C22" s="439" t="s">
        <v>282</v>
      </c>
      <c r="D22" s="440" t="s">
        <v>283</v>
      </c>
      <c r="E22" s="433">
        <f>F22</f>
        <v>0</v>
      </c>
      <c r="F22" s="441"/>
      <c r="G22" s="434"/>
      <c r="H22" s="434"/>
      <c r="I22" s="442"/>
      <c r="J22" s="433">
        <f>K22</f>
        <v>0</v>
      </c>
      <c r="K22" s="435">
        <f>O22</f>
        <v>0</v>
      </c>
      <c r="L22" s="434"/>
      <c r="M22" s="434"/>
      <c r="N22" s="434"/>
      <c r="O22" s="180"/>
      <c r="P22" s="436">
        <f>E22+J22</f>
        <v>0</v>
      </c>
    </row>
    <row r="23" spans="1:18" s="127" customFormat="1" ht="31.5" hidden="1" x14ac:dyDescent="0.25">
      <c r="A23" s="429" t="s">
        <v>336</v>
      </c>
      <c r="B23" s="430" t="s">
        <v>337</v>
      </c>
      <c r="C23" s="431" t="s">
        <v>177</v>
      </c>
      <c r="D23" s="443" t="s">
        <v>338</v>
      </c>
      <c r="E23" s="279">
        <f>F23</f>
        <v>0</v>
      </c>
      <c r="F23" s="441"/>
      <c r="G23" s="434"/>
      <c r="H23" s="434"/>
      <c r="I23" s="180"/>
      <c r="J23" s="444"/>
      <c r="K23" s="445"/>
      <c r="L23" s="446"/>
      <c r="M23" s="446"/>
      <c r="N23" s="446"/>
      <c r="O23" s="219"/>
      <c r="P23" s="436">
        <f>E23+J23</f>
        <v>0</v>
      </c>
    </row>
    <row r="24" spans="1:18" s="127" customFormat="1" ht="291.75" customHeight="1" x14ac:dyDescent="0.25">
      <c r="A24" s="292" t="s">
        <v>579</v>
      </c>
      <c r="B24" s="679">
        <v>3225</v>
      </c>
      <c r="C24" s="240" t="s">
        <v>580</v>
      </c>
      <c r="D24" s="294" t="s">
        <v>581</v>
      </c>
      <c r="E24" s="444">
        <f t="shared" si="3"/>
        <v>0</v>
      </c>
      <c r="F24" s="446"/>
      <c r="G24" s="448"/>
      <c r="H24" s="448"/>
      <c r="I24" s="449"/>
      <c r="J24" s="450">
        <f>K24</f>
        <v>2077749.88</v>
      </c>
      <c r="K24" s="451">
        <f>O24</f>
        <v>2077749.88</v>
      </c>
      <c r="L24" s="452"/>
      <c r="M24" s="452"/>
      <c r="N24" s="452"/>
      <c r="O24" s="453">
        <v>2077749.88</v>
      </c>
      <c r="P24" s="454">
        <f t="shared" si="4"/>
        <v>2077749.88</v>
      </c>
    </row>
    <row r="25" spans="1:18" s="127" customFormat="1" ht="31.5" hidden="1" x14ac:dyDescent="0.25">
      <c r="A25" s="429" t="s">
        <v>124</v>
      </c>
      <c r="B25" s="430" t="s">
        <v>102</v>
      </c>
      <c r="C25" s="431" t="s">
        <v>48</v>
      </c>
      <c r="D25" s="432" t="s">
        <v>103</v>
      </c>
      <c r="E25" s="423">
        <f t="shared" si="3"/>
        <v>0</v>
      </c>
      <c r="F25" s="455"/>
      <c r="G25" s="424"/>
      <c r="H25" s="424"/>
      <c r="I25" s="386"/>
      <c r="J25" s="433"/>
      <c r="K25" s="435"/>
      <c r="L25" s="434"/>
      <c r="M25" s="434"/>
      <c r="N25" s="434"/>
      <c r="O25" s="180"/>
      <c r="P25" s="436">
        <f t="shared" ref="P25:P30" si="5">E25+J25</f>
        <v>0</v>
      </c>
    </row>
    <row r="26" spans="1:18" s="127" customFormat="1" ht="15.75" hidden="1" x14ac:dyDescent="0.25">
      <c r="A26" s="429" t="s">
        <v>125</v>
      </c>
      <c r="B26" s="430" t="s">
        <v>104</v>
      </c>
      <c r="C26" s="431" t="s">
        <v>51</v>
      </c>
      <c r="D26" s="432" t="s">
        <v>105</v>
      </c>
      <c r="E26" s="433">
        <f>F26</f>
        <v>0</v>
      </c>
      <c r="F26" s="441"/>
      <c r="G26" s="434"/>
      <c r="H26" s="434"/>
      <c r="I26" s="180"/>
      <c r="J26" s="433"/>
      <c r="K26" s="435"/>
      <c r="L26" s="434"/>
      <c r="M26" s="434"/>
      <c r="N26" s="434"/>
      <c r="O26" s="180"/>
      <c r="P26" s="436">
        <f t="shared" si="5"/>
        <v>0</v>
      </c>
      <c r="Q26" s="427"/>
    </row>
    <row r="27" spans="1:18" s="209" customFormat="1" ht="36.75" customHeight="1" x14ac:dyDescent="0.25">
      <c r="A27" s="429" t="s">
        <v>388</v>
      </c>
      <c r="B27" s="186" t="s">
        <v>389</v>
      </c>
      <c r="C27" s="456"/>
      <c r="D27" s="457" t="s">
        <v>390</v>
      </c>
      <c r="E27" s="458">
        <f>E28+E29+E30</f>
        <v>620905</v>
      </c>
      <c r="F27" s="459">
        <f>F28+F29+F30</f>
        <v>620905</v>
      </c>
      <c r="G27" s="459"/>
      <c r="H27" s="459"/>
      <c r="I27" s="174"/>
      <c r="J27" s="458"/>
      <c r="K27" s="459"/>
      <c r="L27" s="459"/>
      <c r="M27" s="459"/>
      <c r="N27" s="459"/>
      <c r="O27" s="174"/>
      <c r="P27" s="436">
        <f>E27+J27</f>
        <v>620905</v>
      </c>
      <c r="Q27" s="460"/>
    </row>
    <row r="28" spans="1:18" s="470" customFormat="1" ht="42" customHeight="1" x14ac:dyDescent="0.25">
      <c r="A28" s="461" t="s">
        <v>138</v>
      </c>
      <c r="B28" s="462" t="s">
        <v>139</v>
      </c>
      <c r="C28" s="463" t="s">
        <v>49</v>
      </c>
      <c r="D28" s="464" t="s">
        <v>140</v>
      </c>
      <c r="E28" s="465">
        <f t="shared" ref="E28:E34" si="6">F28</f>
        <v>420905</v>
      </c>
      <c r="F28" s="466">
        <f>72161+200000+74372+74372</f>
        <v>420905</v>
      </c>
      <c r="G28" s="467"/>
      <c r="H28" s="467"/>
      <c r="I28" s="442"/>
      <c r="J28" s="465"/>
      <c r="K28" s="468"/>
      <c r="L28" s="467"/>
      <c r="M28" s="467"/>
      <c r="N28" s="467"/>
      <c r="O28" s="442"/>
      <c r="P28" s="469">
        <f t="shared" si="5"/>
        <v>420905</v>
      </c>
    </row>
    <row r="29" spans="1:18" s="470" customFormat="1" ht="37.5" customHeight="1" x14ac:dyDescent="0.25">
      <c r="A29" s="461" t="s">
        <v>191</v>
      </c>
      <c r="B29" s="462" t="s">
        <v>192</v>
      </c>
      <c r="C29" s="463" t="s">
        <v>49</v>
      </c>
      <c r="D29" s="464" t="s">
        <v>193</v>
      </c>
      <c r="E29" s="465">
        <f t="shared" si="6"/>
        <v>300000</v>
      </c>
      <c r="F29" s="466">
        <v>300000</v>
      </c>
      <c r="G29" s="467"/>
      <c r="H29" s="467"/>
      <c r="I29" s="442"/>
      <c r="J29" s="465"/>
      <c r="K29" s="468"/>
      <c r="L29" s="467"/>
      <c r="M29" s="467"/>
      <c r="N29" s="467"/>
      <c r="O29" s="442"/>
      <c r="P29" s="469">
        <f t="shared" si="5"/>
        <v>300000</v>
      </c>
    </row>
    <row r="30" spans="1:18" s="470" customFormat="1" ht="31.5" x14ac:dyDescent="0.25">
      <c r="A30" s="461" t="s">
        <v>287</v>
      </c>
      <c r="B30" s="462" t="s">
        <v>286</v>
      </c>
      <c r="C30" s="463" t="s">
        <v>49</v>
      </c>
      <c r="D30" s="464" t="s">
        <v>288</v>
      </c>
      <c r="E30" s="465">
        <f t="shared" si="6"/>
        <v>-100000</v>
      </c>
      <c r="F30" s="467">
        <v>-100000</v>
      </c>
      <c r="G30" s="467"/>
      <c r="H30" s="467"/>
      <c r="I30" s="442"/>
      <c r="J30" s="465"/>
      <c r="K30" s="468"/>
      <c r="L30" s="467"/>
      <c r="M30" s="467"/>
      <c r="N30" s="467"/>
      <c r="O30" s="442"/>
      <c r="P30" s="469">
        <f t="shared" si="5"/>
        <v>-100000</v>
      </c>
    </row>
    <row r="31" spans="1:18" s="127" customFormat="1" ht="24.75" customHeight="1" x14ac:dyDescent="0.25">
      <c r="A31" s="429" t="s">
        <v>93</v>
      </c>
      <c r="B31" s="430" t="s">
        <v>78</v>
      </c>
      <c r="C31" s="431" t="s">
        <v>49</v>
      </c>
      <c r="D31" s="471" t="s">
        <v>79</v>
      </c>
      <c r="E31" s="472">
        <f t="shared" si="6"/>
        <v>300000</v>
      </c>
      <c r="F31" s="473">
        <v>300000</v>
      </c>
      <c r="G31" s="434"/>
      <c r="H31" s="473"/>
      <c r="I31" s="474"/>
      <c r="J31" s="433">
        <f>K31</f>
        <v>-1020905</v>
      </c>
      <c r="K31" s="435">
        <f>O31</f>
        <v>-1020905</v>
      </c>
      <c r="L31" s="434"/>
      <c r="M31" s="434"/>
      <c r="N31" s="434"/>
      <c r="O31" s="180">
        <f>-300000-300000-420905</f>
        <v>-1020905</v>
      </c>
      <c r="P31" s="436">
        <f>E31+J31</f>
        <v>-720905</v>
      </c>
    </row>
    <row r="32" spans="1:18" s="127" customFormat="1" ht="114.75" hidden="1" customHeight="1" x14ac:dyDescent="0.25">
      <c r="A32" s="429" t="s">
        <v>481</v>
      </c>
      <c r="B32" s="430" t="s">
        <v>479</v>
      </c>
      <c r="C32" s="431" t="s">
        <v>272</v>
      </c>
      <c r="D32" s="432" t="s">
        <v>480</v>
      </c>
      <c r="E32" s="472">
        <f t="shared" si="6"/>
        <v>0</v>
      </c>
      <c r="F32" s="473"/>
      <c r="G32" s="434"/>
      <c r="H32" s="473"/>
      <c r="I32" s="474"/>
      <c r="J32" s="433"/>
      <c r="K32" s="435"/>
      <c r="L32" s="434"/>
      <c r="M32" s="434"/>
      <c r="N32" s="434"/>
      <c r="O32" s="180"/>
      <c r="P32" s="436">
        <f>E32+J32</f>
        <v>0</v>
      </c>
    </row>
    <row r="33" spans="1:16" s="127" customFormat="1" ht="33" hidden="1" customHeight="1" x14ac:dyDescent="0.25">
      <c r="A33" s="429" t="s">
        <v>369</v>
      </c>
      <c r="B33" s="430" t="s">
        <v>370</v>
      </c>
      <c r="C33" s="431" t="s">
        <v>272</v>
      </c>
      <c r="D33" s="432" t="s">
        <v>493</v>
      </c>
      <c r="E33" s="472"/>
      <c r="F33" s="473"/>
      <c r="G33" s="434"/>
      <c r="H33" s="473"/>
      <c r="I33" s="474"/>
      <c r="J33" s="433">
        <f>K33</f>
        <v>0</v>
      </c>
      <c r="K33" s="435">
        <f>O33</f>
        <v>0</v>
      </c>
      <c r="L33" s="434"/>
      <c r="M33" s="434"/>
      <c r="N33" s="434"/>
      <c r="O33" s="180"/>
      <c r="P33" s="436">
        <f>E33+J33</f>
        <v>0</v>
      </c>
    </row>
    <row r="34" spans="1:16" s="127" customFormat="1" ht="15.75" hidden="1" x14ac:dyDescent="0.25">
      <c r="A34" s="429" t="s">
        <v>94</v>
      </c>
      <c r="B34" s="176">
        <v>7130</v>
      </c>
      <c r="C34" s="431" t="s">
        <v>54</v>
      </c>
      <c r="D34" s="432" t="s">
        <v>68</v>
      </c>
      <c r="E34" s="433">
        <f t="shared" si="6"/>
        <v>0</v>
      </c>
      <c r="F34" s="434"/>
      <c r="G34" s="434"/>
      <c r="H34" s="434"/>
      <c r="I34" s="180"/>
      <c r="J34" s="433"/>
      <c r="K34" s="435"/>
      <c r="L34" s="434"/>
      <c r="M34" s="434"/>
      <c r="N34" s="434"/>
      <c r="O34" s="180"/>
      <c r="P34" s="436">
        <f>E34+J34</f>
        <v>0</v>
      </c>
    </row>
    <row r="35" spans="1:16" s="127" customFormat="1" ht="31.5" hidden="1" x14ac:dyDescent="0.25">
      <c r="A35" s="429" t="s">
        <v>95</v>
      </c>
      <c r="B35" s="176">
        <v>7350</v>
      </c>
      <c r="C35" s="431" t="s">
        <v>84</v>
      </c>
      <c r="D35" s="432" t="s">
        <v>83</v>
      </c>
      <c r="E35" s="465"/>
      <c r="F35" s="467"/>
      <c r="G35" s="467"/>
      <c r="H35" s="467"/>
      <c r="I35" s="442"/>
      <c r="J35" s="433">
        <f>K35</f>
        <v>0</v>
      </c>
      <c r="K35" s="435">
        <f>O35</f>
        <v>0</v>
      </c>
      <c r="L35" s="434"/>
      <c r="M35" s="434"/>
      <c r="N35" s="434"/>
      <c r="O35" s="180"/>
      <c r="P35" s="436">
        <f>J35</f>
        <v>0</v>
      </c>
    </row>
    <row r="36" spans="1:16" s="127" customFormat="1" ht="31.5" x14ac:dyDescent="0.25">
      <c r="A36" s="429" t="s">
        <v>514</v>
      </c>
      <c r="B36" s="176">
        <v>7367</v>
      </c>
      <c r="C36" s="431" t="s">
        <v>53</v>
      </c>
      <c r="D36" s="432" t="s">
        <v>515</v>
      </c>
      <c r="E36" s="465"/>
      <c r="F36" s="467"/>
      <c r="G36" s="467"/>
      <c r="H36" s="467"/>
      <c r="I36" s="442"/>
      <c r="J36" s="433">
        <f>K36</f>
        <v>3000000</v>
      </c>
      <c r="K36" s="435">
        <f>O36</f>
        <v>3000000</v>
      </c>
      <c r="L36" s="434"/>
      <c r="M36" s="434"/>
      <c r="N36" s="434"/>
      <c r="O36" s="180">
        <v>3000000</v>
      </c>
      <c r="P36" s="436">
        <f>J36</f>
        <v>3000000</v>
      </c>
    </row>
    <row r="37" spans="1:16" s="127" customFormat="1" ht="31.5" hidden="1" x14ac:dyDescent="0.25">
      <c r="A37" s="429" t="s">
        <v>514</v>
      </c>
      <c r="B37" s="176">
        <v>7367</v>
      </c>
      <c r="C37" s="431" t="s">
        <v>53</v>
      </c>
      <c r="D37" s="432" t="s">
        <v>515</v>
      </c>
      <c r="E37" s="465"/>
      <c r="F37" s="467"/>
      <c r="G37" s="467"/>
      <c r="H37" s="467"/>
      <c r="I37" s="442"/>
      <c r="J37" s="433">
        <f>O37</f>
        <v>0</v>
      </c>
      <c r="K37" s="435"/>
      <c r="L37" s="434"/>
      <c r="M37" s="434"/>
      <c r="N37" s="434"/>
      <c r="O37" s="180"/>
      <c r="P37" s="436">
        <f>J37</f>
        <v>0</v>
      </c>
    </row>
    <row r="38" spans="1:16" s="127" customFormat="1" ht="47.25" hidden="1" x14ac:dyDescent="0.25">
      <c r="A38" s="429" t="s">
        <v>96</v>
      </c>
      <c r="B38" s="176">
        <v>7461</v>
      </c>
      <c r="C38" s="431" t="s">
        <v>81</v>
      </c>
      <c r="D38" s="432" t="s">
        <v>82</v>
      </c>
      <c r="E38" s="433">
        <f>F38</f>
        <v>0</v>
      </c>
      <c r="F38" s="434"/>
      <c r="G38" s="434"/>
      <c r="H38" s="434"/>
      <c r="I38" s="180"/>
      <c r="J38" s="433"/>
      <c r="K38" s="435"/>
      <c r="L38" s="434"/>
      <c r="M38" s="434"/>
      <c r="N38" s="434"/>
      <c r="O38" s="180"/>
      <c r="P38" s="436">
        <f>E38+J38</f>
        <v>0</v>
      </c>
    </row>
    <row r="39" spans="1:16" s="127" customFormat="1" ht="39" hidden="1" customHeight="1" x14ac:dyDescent="0.25">
      <c r="A39" s="429" t="s">
        <v>97</v>
      </c>
      <c r="B39" s="176">
        <v>7670</v>
      </c>
      <c r="C39" s="431" t="s">
        <v>53</v>
      </c>
      <c r="D39" s="432" t="s">
        <v>69</v>
      </c>
      <c r="E39" s="465"/>
      <c r="F39" s="467"/>
      <c r="G39" s="467"/>
      <c r="H39" s="467"/>
      <c r="I39" s="442"/>
      <c r="J39" s="433">
        <f>K39</f>
        <v>0</v>
      </c>
      <c r="K39" s="435">
        <f>O39</f>
        <v>0</v>
      </c>
      <c r="L39" s="434"/>
      <c r="M39" s="434"/>
      <c r="N39" s="434"/>
      <c r="O39" s="180"/>
      <c r="P39" s="436">
        <f>J39</f>
        <v>0</v>
      </c>
    </row>
    <row r="40" spans="1:16" s="127" customFormat="1" ht="31.5" hidden="1" x14ac:dyDescent="0.25">
      <c r="A40" s="429" t="s">
        <v>98</v>
      </c>
      <c r="B40" s="176">
        <v>7680</v>
      </c>
      <c r="C40" s="431" t="s">
        <v>53</v>
      </c>
      <c r="D40" s="432" t="s">
        <v>80</v>
      </c>
      <c r="E40" s="433">
        <f>F40</f>
        <v>0</v>
      </c>
      <c r="F40" s="434"/>
      <c r="G40" s="467"/>
      <c r="H40" s="467"/>
      <c r="I40" s="442"/>
      <c r="J40" s="433"/>
      <c r="K40" s="435"/>
      <c r="L40" s="434"/>
      <c r="M40" s="434"/>
      <c r="N40" s="434"/>
      <c r="O40" s="180"/>
      <c r="P40" s="436">
        <f t="shared" ref="P40:P44" si="7">E40+J40</f>
        <v>0</v>
      </c>
    </row>
    <row r="41" spans="1:16" s="127" customFormat="1" ht="26.25" hidden="1" customHeight="1" x14ac:dyDescent="0.25">
      <c r="A41" s="429" t="s">
        <v>101</v>
      </c>
      <c r="B41" s="176">
        <v>7693</v>
      </c>
      <c r="C41" s="431" t="s">
        <v>53</v>
      </c>
      <c r="D41" s="432" t="s">
        <v>100</v>
      </c>
      <c r="E41" s="433">
        <f>F41</f>
        <v>0</v>
      </c>
      <c r="F41" s="434"/>
      <c r="G41" s="434"/>
      <c r="H41" s="434"/>
      <c r="I41" s="180"/>
      <c r="J41" s="433"/>
      <c r="K41" s="435"/>
      <c r="L41" s="434"/>
      <c r="M41" s="434"/>
      <c r="N41" s="434"/>
      <c r="O41" s="180"/>
      <c r="P41" s="436">
        <f t="shared" si="7"/>
        <v>0</v>
      </c>
    </row>
    <row r="42" spans="1:16" s="127" customFormat="1" ht="36.75" hidden="1" customHeight="1" x14ac:dyDescent="0.25">
      <c r="A42" s="429" t="s">
        <v>273</v>
      </c>
      <c r="B42" s="176">
        <v>8110</v>
      </c>
      <c r="C42" s="431" t="s">
        <v>275</v>
      </c>
      <c r="D42" s="432" t="s">
        <v>274</v>
      </c>
      <c r="E42" s="433">
        <f>F42</f>
        <v>0</v>
      </c>
      <c r="F42" s="434"/>
      <c r="G42" s="434"/>
      <c r="H42" s="434"/>
      <c r="I42" s="180"/>
      <c r="J42" s="433">
        <f>K42</f>
        <v>0</v>
      </c>
      <c r="K42" s="435">
        <f>O42</f>
        <v>0</v>
      </c>
      <c r="L42" s="434"/>
      <c r="M42" s="434"/>
      <c r="N42" s="434"/>
      <c r="O42" s="180"/>
      <c r="P42" s="436">
        <f t="shared" si="7"/>
        <v>0</v>
      </c>
    </row>
    <row r="43" spans="1:16" s="127" customFormat="1" ht="31.5" hidden="1" x14ac:dyDescent="0.25">
      <c r="A43" s="429" t="s">
        <v>278</v>
      </c>
      <c r="B43" s="176">
        <v>8220</v>
      </c>
      <c r="C43" s="431" t="s">
        <v>228</v>
      </c>
      <c r="D43" s="432" t="s">
        <v>279</v>
      </c>
      <c r="E43" s="433">
        <f>F43</f>
        <v>0</v>
      </c>
      <c r="F43" s="434"/>
      <c r="G43" s="434"/>
      <c r="H43" s="434"/>
      <c r="I43" s="180"/>
      <c r="J43" s="433"/>
      <c r="K43" s="435"/>
      <c r="L43" s="434"/>
      <c r="M43" s="434"/>
      <c r="N43" s="434"/>
      <c r="O43" s="180"/>
      <c r="P43" s="436">
        <f t="shared" si="7"/>
        <v>0</v>
      </c>
    </row>
    <row r="44" spans="1:16" s="127" customFormat="1" ht="15.75" hidden="1" x14ac:dyDescent="0.25">
      <c r="A44" s="429" t="s">
        <v>276</v>
      </c>
      <c r="B44" s="176">
        <v>8240</v>
      </c>
      <c r="C44" s="431" t="s">
        <v>228</v>
      </c>
      <c r="D44" s="432" t="s">
        <v>277</v>
      </c>
      <c r="E44" s="433">
        <f>F44</f>
        <v>0</v>
      </c>
      <c r="F44" s="434"/>
      <c r="G44" s="434"/>
      <c r="H44" s="434"/>
      <c r="I44" s="180"/>
      <c r="J44" s="433">
        <f>K44</f>
        <v>0</v>
      </c>
      <c r="K44" s="435">
        <f>O44</f>
        <v>0</v>
      </c>
      <c r="L44" s="434"/>
      <c r="M44" s="434"/>
      <c r="N44" s="434"/>
      <c r="O44" s="180"/>
      <c r="P44" s="436">
        <f t="shared" si="7"/>
        <v>0</v>
      </c>
    </row>
    <row r="45" spans="1:16" s="127" customFormat="1" ht="15.75" hidden="1" x14ac:dyDescent="0.25">
      <c r="A45" s="429" t="s">
        <v>99</v>
      </c>
      <c r="B45" s="176">
        <v>8340</v>
      </c>
      <c r="C45" s="431" t="s">
        <v>86</v>
      </c>
      <c r="D45" s="432" t="s">
        <v>87</v>
      </c>
      <c r="E45" s="465"/>
      <c r="F45" s="467"/>
      <c r="G45" s="467"/>
      <c r="H45" s="467"/>
      <c r="I45" s="442"/>
      <c r="J45" s="433">
        <f>L45+O45</f>
        <v>0</v>
      </c>
      <c r="K45" s="435"/>
      <c r="L45" s="434"/>
      <c r="M45" s="434"/>
      <c r="N45" s="434"/>
      <c r="O45" s="180"/>
      <c r="P45" s="436">
        <f>J45+E45</f>
        <v>0</v>
      </c>
    </row>
    <row r="46" spans="1:16" s="127" customFormat="1" ht="73.5" hidden="1" customHeight="1" x14ac:dyDescent="0.25">
      <c r="A46" s="429" t="s">
        <v>247</v>
      </c>
      <c r="B46" s="176">
        <v>9730</v>
      </c>
      <c r="C46" s="431" t="s">
        <v>70</v>
      </c>
      <c r="D46" s="432" t="s">
        <v>248</v>
      </c>
      <c r="E46" s="475"/>
      <c r="F46" s="476"/>
      <c r="G46" s="476"/>
      <c r="H46" s="476"/>
      <c r="I46" s="477"/>
      <c r="J46" s="423">
        <f>K46</f>
        <v>0</v>
      </c>
      <c r="K46" s="425">
        <f>O46</f>
        <v>0</v>
      </c>
      <c r="L46" s="424"/>
      <c r="M46" s="424"/>
      <c r="N46" s="424"/>
      <c r="O46" s="386"/>
      <c r="P46" s="478">
        <f>J46</f>
        <v>0</v>
      </c>
    </row>
    <row r="47" spans="1:16" s="127" customFormat="1" ht="31.5" hidden="1" x14ac:dyDescent="0.25">
      <c r="A47" s="429" t="s">
        <v>126</v>
      </c>
      <c r="B47" s="176">
        <v>9740</v>
      </c>
      <c r="C47" s="479" t="s">
        <v>70</v>
      </c>
      <c r="D47" s="432" t="s">
        <v>106</v>
      </c>
      <c r="E47" s="433"/>
      <c r="F47" s="434"/>
      <c r="G47" s="434"/>
      <c r="H47" s="434"/>
      <c r="I47" s="180"/>
      <c r="J47" s="433">
        <f>O47</f>
        <v>0</v>
      </c>
      <c r="K47" s="480"/>
      <c r="L47" s="434"/>
      <c r="M47" s="434"/>
      <c r="N47" s="434"/>
      <c r="O47" s="180"/>
      <c r="P47" s="478">
        <f>E47+J47</f>
        <v>0</v>
      </c>
    </row>
    <row r="48" spans="1:16" s="127" customFormat="1" ht="22.5" hidden="1" customHeight="1" x14ac:dyDescent="0.25">
      <c r="A48" s="429" t="s">
        <v>221</v>
      </c>
      <c r="B48" s="176">
        <v>9770</v>
      </c>
      <c r="C48" s="479" t="s">
        <v>70</v>
      </c>
      <c r="D48" s="432" t="s">
        <v>197</v>
      </c>
      <c r="E48" s="433">
        <f>F48</f>
        <v>0</v>
      </c>
      <c r="F48" s="481"/>
      <c r="G48" s="434"/>
      <c r="H48" s="434"/>
      <c r="I48" s="180"/>
      <c r="J48" s="433">
        <f>K48</f>
        <v>0</v>
      </c>
      <c r="K48" s="435">
        <f>O48</f>
        <v>0</v>
      </c>
      <c r="L48" s="434"/>
      <c r="M48" s="434"/>
      <c r="N48" s="434"/>
      <c r="O48" s="180"/>
      <c r="P48" s="478">
        <f>E48+J48</f>
        <v>0</v>
      </c>
    </row>
    <row r="49" spans="1:17" s="127" customFormat="1" ht="48" customHeight="1" thickBot="1" x14ac:dyDescent="0.3">
      <c r="A49" s="482" t="s">
        <v>223</v>
      </c>
      <c r="B49" s="483">
        <v>9800</v>
      </c>
      <c r="C49" s="484" t="s">
        <v>70</v>
      </c>
      <c r="D49" s="485" t="s">
        <v>224</v>
      </c>
      <c r="E49" s="486">
        <f>F49</f>
        <v>100000</v>
      </c>
      <c r="F49" s="487">
        <v>100000</v>
      </c>
      <c r="G49" s="487"/>
      <c r="H49" s="487"/>
      <c r="I49" s="488"/>
      <c r="J49" s="486">
        <f>K49</f>
        <v>100000</v>
      </c>
      <c r="K49" s="487">
        <f>O49</f>
        <v>100000</v>
      </c>
      <c r="L49" s="487"/>
      <c r="M49" s="487"/>
      <c r="N49" s="487"/>
      <c r="O49" s="488">
        <v>100000</v>
      </c>
      <c r="P49" s="489">
        <f>E49+J49</f>
        <v>200000</v>
      </c>
    </row>
    <row r="50" spans="1:17" s="127" customFormat="1" ht="32.25" thickBot="1" x14ac:dyDescent="0.3">
      <c r="A50" s="490" t="s">
        <v>155</v>
      </c>
      <c r="B50" s="491"/>
      <c r="C50" s="492"/>
      <c r="D50" s="493" t="s">
        <v>157</v>
      </c>
      <c r="E50" s="494">
        <f>E51</f>
        <v>0</v>
      </c>
      <c r="F50" s="495">
        <f>F51</f>
        <v>0</v>
      </c>
      <c r="G50" s="495">
        <f t="shared" ref="G50:P50" si="8">G51</f>
        <v>0</v>
      </c>
      <c r="H50" s="495">
        <f t="shared" si="8"/>
        <v>0</v>
      </c>
      <c r="I50" s="496">
        <f t="shared" si="8"/>
        <v>0</v>
      </c>
      <c r="J50" s="494">
        <f t="shared" si="8"/>
        <v>-3100000</v>
      </c>
      <c r="K50" s="495">
        <f t="shared" si="8"/>
        <v>-3100000</v>
      </c>
      <c r="L50" s="495">
        <f t="shared" si="8"/>
        <v>0</v>
      </c>
      <c r="M50" s="495">
        <f t="shared" si="8"/>
        <v>0</v>
      </c>
      <c r="N50" s="495">
        <f t="shared" si="8"/>
        <v>0</v>
      </c>
      <c r="O50" s="496">
        <f t="shared" si="8"/>
        <v>-3100000</v>
      </c>
      <c r="P50" s="497">
        <f t="shared" si="8"/>
        <v>-3100000</v>
      </c>
    </row>
    <row r="51" spans="1:17" s="127" customFormat="1" ht="32.25" thickBot="1" x14ac:dyDescent="0.3">
      <c r="A51" s="490" t="s">
        <v>156</v>
      </c>
      <c r="B51" s="491"/>
      <c r="C51" s="492"/>
      <c r="D51" s="498" t="s">
        <v>157</v>
      </c>
      <c r="E51" s="494">
        <f>E52+E53+E54+E55+E57+E58+E59+E60+E76+E77+E80+E81+E82+E85+E86+E88+E89+E92+E93+E65+E63+E78+E73+E67+E79+E83+E84+E87+E90+E91</f>
        <v>0</v>
      </c>
      <c r="F51" s="499">
        <f>F52+F53+F54+F55+F57+F58+F59+F60+F76+F77+F80+F81+F82+F85+F86+F88+F89+F92+F93+F65+F63+F78+F73+F67+F79+F83+F84+F87+F90+F91</f>
        <v>0</v>
      </c>
      <c r="G51" s="499">
        <f>G52+G53+G54+G55+G57+G58+G59+G60+G76+G77+G80+G81+G82+G85+G86+G88+G89+G92+G93+G65+G63+G78+G73+G67+G79+G83+G84+G87+G90+G91</f>
        <v>0</v>
      </c>
      <c r="H51" s="499">
        <f>H52+H53+H54+H55+H57+H58+H59+H60+H76+H77+H80+H81+H82+H85+H86+H88+H89+H92+H93+H65+H63+H78+H73+H67+H79+H83+H84+H87+H90+H91</f>
        <v>0</v>
      </c>
      <c r="I51" s="500">
        <f>I52+I53+I54+I55+I57+I58+I59+I60+I76+I77+I80+I81+I82+I85+I86+I88+I89+I92+I93+I65+I63+I78+I73+I67+I79+I83+I84+I87+I90+I91</f>
        <v>0</v>
      </c>
      <c r="J51" s="495">
        <f t="shared" ref="J51:O51" si="9">J52+J53+J54+J55+J57+J58+J59+J60+J76+J77+J80+J81+J82+J85+J86+J88+J89+J92+J93+J64+J63+J78+J73+J67+J70+J84</f>
        <v>-3100000</v>
      </c>
      <c r="K51" s="499">
        <f t="shared" si="9"/>
        <v>-3100000</v>
      </c>
      <c r="L51" s="499">
        <f t="shared" si="9"/>
        <v>0</v>
      </c>
      <c r="M51" s="499">
        <f t="shared" si="9"/>
        <v>0</v>
      </c>
      <c r="N51" s="499">
        <f t="shared" si="9"/>
        <v>0</v>
      </c>
      <c r="O51" s="500">
        <f t="shared" si="9"/>
        <v>-3100000</v>
      </c>
      <c r="P51" s="496">
        <f>P52+P53+P54+P55+P57+P58+P59+P60+P76+P77+P80+P81+P82+P85+P86+P88+P89+P92+P93+P63+P78+P67+P73+P64+P70+P79+P83+P84+P87+P90+P91</f>
        <v>-3100000</v>
      </c>
    </row>
    <row r="52" spans="1:17" s="127" customFormat="1" ht="37.5" hidden="1" customHeight="1" x14ac:dyDescent="0.25">
      <c r="A52" s="501" t="s">
        <v>190</v>
      </c>
      <c r="B52" s="502" t="s">
        <v>188</v>
      </c>
      <c r="C52" s="503" t="s">
        <v>46</v>
      </c>
      <c r="D52" s="504" t="s">
        <v>382</v>
      </c>
      <c r="E52" s="683">
        <f>F52</f>
        <v>0</v>
      </c>
      <c r="F52" s="683">
        <f>37000-37000</f>
        <v>0</v>
      </c>
      <c r="G52" s="683"/>
      <c r="H52" s="683"/>
      <c r="I52" s="684"/>
      <c r="J52" s="423"/>
      <c r="K52" s="425"/>
      <c r="L52" s="425"/>
      <c r="M52" s="425"/>
      <c r="N52" s="425"/>
      <c r="O52" s="505"/>
      <c r="P52" s="506">
        <f>E52+J52</f>
        <v>0</v>
      </c>
    </row>
    <row r="53" spans="1:17" s="127" customFormat="1" ht="24.75" hidden="1" customHeight="1" x14ac:dyDescent="0.25">
      <c r="A53" s="429" t="s">
        <v>158</v>
      </c>
      <c r="B53" s="430" t="s">
        <v>67</v>
      </c>
      <c r="C53" s="479" t="s">
        <v>47</v>
      </c>
      <c r="D53" s="432" t="s">
        <v>76</v>
      </c>
      <c r="E53" s="433">
        <f>F53</f>
        <v>0</v>
      </c>
      <c r="F53" s="434"/>
      <c r="G53" s="434"/>
      <c r="H53" s="434"/>
      <c r="I53" s="180"/>
      <c r="J53" s="433">
        <f>K53+L53</f>
        <v>0</v>
      </c>
      <c r="K53" s="435">
        <f>O53</f>
        <v>0</v>
      </c>
      <c r="L53" s="434"/>
      <c r="M53" s="434"/>
      <c r="N53" s="434"/>
      <c r="O53" s="180"/>
      <c r="P53" s="478">
        <f>E53+J53</f>
        <v>0</v>
      </c>
      <c r="Q53" s="427"/>
    </row>
    <row r="54" spans="1:17" s="127" customFormat="1" ht="58.5" hidden="1" customHeight="1" x14ac:dyDescent="0.25">
      <c r="A54" s="437" t="s">
        <v>203</v>
      </c>
      <c r="B54" s="438">
        <v>1021</v>
      </c>
      <c r="C54" s="447" t="s">
        <v>159</v>
      </c>
      <c r="D54" s="681" t="s">
        <v>384</v>
      </c>
      <c r="E54" s="423">
        <f>F54</f>
        <v>0</v>
      </c>
      <c r="F54" s="434"/>
      <c r="G54" s="434"/>
      <c r="H54" s="434"/>
      <c r="I54" s="180"/>
      <c r="J54" s="433">
        <f>K54</f>
        <v>0</v>
      </c>
      <c r="K54" s="435">
        <f>O54</f>
        <v>0</v>
      </c>
      <c r="L54" s="434"/>
      <c r="M54" s="434"/>
      <c r="N54" s="434"/>
      <c r="O54" s="180"/>
      <c r="P54" s="478">
        <f>E54+J54</f>
        <v>0</v>
      </c>
    </row>
    <row r="55" spans="1:17" s="209" customFormat="1" ht="32.25" hidden="1" customHeight="1" x14ac:dyDescent="0.25">
      <c r="A55" s="437" t="s">
        <v>206</v>
      </c>
      <c r="B55" s="507">
        <v>1030</v>
      </c>
      <c r="C55" s="508" t="s">
        <v>159</v>
      </c>
      <c r="D55" s="654" t="s">
        <v>385</v>
      </c>
      <c r="E55" s="458">
        <f t="shared" ref="E55:E58" si="10">F55</f>
        <v>0</v>
      </c>
      <c r="F55" s="459"/>
      <c r="G55" s="459"/>
      <c r="H55" s="459"/>
      <c r="I55" s="174"/>
      <c r="J55" s="458"/>
      <c r="K55" s="509"/>
      <c r="L55" s="459"/>
      <c r="M55" s="459"/>
      <c r="N55" s="459"/>
      <c r="O55" s="174"/>
      <c r="P55" s="478">
        <f t="shared" ref="P55:P93" si="11">E55+J55</f>
        <v>0</v>
      </c>
    </row>
    <row r="56" spans="1:17" s="470" customFormat="1" ht="30.75" hidden="1" customHeight="1" x14ac:dyDescent="0.25">
      <c r="A56" s="437" t="s">
        <v>205</v>
      </c>
      <c r="B56" s="510">
        <v>1031</v>
      </c>
      <c r="C56" s="511" t="s">
        <v>159</v>
      </c>
      <c r="D56" s="682" t="s">
        <v>372</v>
      </c>
      <c r="E56" s="423">
        <f t="shared" si="10"/>
        <v>0</v>
      </c>
      <c r="F56" s="434">
        <f>12200-12200</f>
        <v>0</v>
      </c>
      <c r="G56" s="434"/>
      <c r="H56" s="434"/>
      <c r="I56" s="180"/>
      <c r="J56" s="465"/>
      <c r="K56" s="468"/>
      <c r="L56" s="467"/>
      <c r="M56" s="467"/>
      <c r="N56" s="467"/>
      <c r="O56" s="442"/>
      <c r="P56" s="512">
        <f t="shared" si="11"/>
        <v>0</v>
      </c>
    </row>
    <row r="57" spans="1:17" s="127" customFormat="1" ht="36" hidden="1" customHeight="1" x14ac:dyDescent="0.25">
      <c r="A57" s="437" t="s">
        <v>207</v>
      </c>
      <c r="B57" s="438">
        <v>1070</v>
      </c>
      <c r="C57" s="447" t="s">
        <v>160</v>
      </c>
      <c r="D57" s="681" t="s">
        <v>373</v>
      </c>
      <c r="E57" s="423">
        <f t="shared" si="10"/>
        <v>0</v>
      </c>
      <c r="F57" s="434">
        <f>-34000+34000</f>
        <v>0</v>
      </c>
      <c r="G57" s="434"/>
      <c r="H57" s="434"/>
      <c r="I57" s="180"/>
      <c r="J57" s="433">
        <f>K57</f>
        <v>0</v>
      </c>
      <c r="K57" s="435">
        <f>O57</f>
        <v>0</v>
      </c>
      <c r="L57" s="434"/>
      <c r="M57" s="434"/>
      <c r="N57" s="434"/>
      <c r="O57" s="180"/>
      <c r="P57" s="478">
        <f t="shared" si="11"/>
        <v>0</v>
      </c>
    </row>
    <row r="58" spans="1:17" s="127" customFormat="1" ht="32.25" hidden="1" customHeight="1" x14ac:dyDescent="0.25">
      <c r="A58" s="437" t="s">
        <v>208</v>
      </c>
      <c r="B58" s="438">
        <v>1080</v>
      </c>
      <c r="C58" s="447" t="s">
        <v>160</v>
      </c>
      <c r="D58" s="681" t="s">
        <v>386</v>
      </c>
      <c r="E58" s="423">
        <f t="shared" si="10"/>
        <v>0</v>
      </c>
      <c r="F58" s="434"/>
      <c r="G58" s="434"/>
      <c r="H58" s="434"/>
      <c r="I58" s="180"/>
      <c r="J58" s="433">
        <f>K58+L58</f>
        <v>0</v>
      </c>
      <c r="K58" s="435"/>
      <c r="L58" s="434"/>
      <c r="M58" s="434"/>
      <c r="N58" s="434"/>
      <c r="O58" s="180"/>
      <c r="P58" s="478">
        <f t="shared" si="11"/>
        <v>0</v>
      </c>
    </row>
    <row r="59" spans="1:17" s="127" customFormat="1" ht="26.25" hidden="1" customHeight="1" x14ac:dyDescent="0.25">
      <c r="A59" s="437" t="s">
        <v>241</v>
      </c>
      <c r="B59" s="438">
        <v>1142</v>
      </c>
      <c r="C59" s="447" t="s">
        <v>161</v>
      </c>
      <c r="D59" s="440" t="s">
        <v>242</v>
      </c>
      <c r="E59" s="423">
        <f>F59</f>
        <v>0</v>
      </c>
      <c r="F59" s="434"/>
      <c r="G59" s="434"/>
      <c r="H59" s="434"/>
      <c r="I59" s="180"/>
      <c r="J59" s="433"/>
      <c r="K59" s="435"/>
      <c r="L59" s="434"/>
      <c r="M59" s="434"/>
      <c r="N59" s="434"/>
      <c r="O59" s="180"/>
      <c r="P59" s="478">
        <f t="shared" si="11"/>
        <v>0</v>
      </c>
    </row>
    <row r="60" spans="1:17" s="209" customFormat="1" ht="32.25" hidden="1" customHeight="1" x14ac:dyDescent="0.25">
      <c r="A60" s="437" t="s">
        <v>209</v>
      </c>
      <c r="B60" s="507">
        <v>1150</v>
      </c>
      <c r="C60" s="508"/>
      <c r="D60" s="656" t="s">
        <v>387</v>
      </c>
      <c r="E60" s="685">
        <f>F60</f>
        <v>0</v>
      </c>
      <c r="F60" s="459">
        <f>F61+F62</f>
        <v>0</v>
      </c>
      <c r="G60" s="459">
        <f>G61+G62</f>
        <v>0</v>
      </c>
      <c r="H60" s="459">
        <f>H61</f>
        <v>0</v>
      </c>
      <c r="I60" s="174">
        <f>I61+I62</f>
        <v>0</v>
      </c>
      <c r="J60" s="433"/>
      <c r="K60" s="509"/>
      <c r="L60" s="459"/>
      <c r="M60" s="459"/>
      <c r="N60" s="459"/>
      <c r="O60" s="174"/>
      <c r="P60" s="478">
        <f t="shared" si="11"/>
        <v>0</v>
      </c>
    </row>
    <row r="61" spans="1:17" s="470" customFormat="1" ht="32.25" hidden="1" customHeight="1" x14ac:dyDescent="0.25">
      <c r="A61" s="437" t="s">
        <v>210</v>
      </c>
      <c r="B61" s="438">
        <v>1151</v>
      </c>
      <c r="C61" s="447" t="s">
        <v>161</v>
      </c>
      <c r="D61" s="440" t="s">
        <v>212</v>
      </c>
      <c r="E61" s="423">
        <f>F61</f>
        <v>0</v>
      </c>
      <c r="F61" s="434"/>
      <c r="G61" s="434"/>
      <c r="H61" s="434"/>
      <c r="I61" s="180"/>
      <c r="J61" s="433"/>
      <c r="K61" s="468"/>
      <c r="L61" s="467"/>
      <c r="M61" s="467"/>
      <c r="N61" s="467"/>
      <c r="O61" s="442"/>
      <c r="P61" s="514">
        <f t="shared" si="11"/>
        <v>0</v>
      </c>
    </row>
    <row r="62" spans="1:17" s="470" customFormat="1" ht="34.5" hidden="1" customHeight="1" x14ac:dyDescent="0.25">
      <c r="A62" s="437" t="s">
        <v>211</v>
      </c>
      <c r="B62" s="438">
        <v>1152</v>
      </c>
      <c r="C62" s="447" t="s">
        <v>161</v>
      </c>
      <c r="D62" s="440" t="s">
        <v>213</v>
      </c>
      <c r="E62" s="423">
        <f>F62</f>
        <v>0</v>
      </c>
      <c r="F62" s="434"/>
      <c r="G62" s="434"/>
      <c r="H62" s="434"/>
      <c r="I62" s="180"/>
      <c r="J62" s="465"/>
      <c r="K62" s="468"/>
      <c r="L62" s="467"/>
      <c r="M62" s="467"/>
      <c r="N62" s="467"/>
      <c r="O62" s="442"/>
      <c r="P62" s="478">
        <f t="shared" si="11"/>
        <v>0</v>
      </c>
    </row>
    <row r="63" spans="1:17" s="470" customFormat="1" ht="96.75" hidden="1" customHeight="1" x14ac:dyDescent="0.25">
      <c r="A63" s="292" t="s">
        <v>534</v>
      </c>
      <c r="B63" s="679">
        <v>1501</v>
      </c>
      <c r="C63" s="240" t="s">
        <v>161</v>
      </c>
      <c r="D63" s="680" t="s">
        <v>535</v>
      </c>
      <c r="E63" s="423">
        <f>F63</f>
        <v>0</v>
      </c>
      <c r="F63" s="434"/>
      <c r="G63" s="434"/>
      <c r="H63" s="434"/>
      <c r="I63" s="180"/>
      <c r="J63" s="433">
        <f>L63</f>
        <v>0</v>
      </c>
      <c r="K63" s="435"/>
      <c r="L63" s="434"/>
      <c r="M63" s="434"/>
      <c r="N63" s="434"/>
      <c r="O63" s="180"/>
      <c r="P63" s="478">
        <f>J63+E63</f>
        <v>0</v>
      </c>
    </row>
    <row r="64" spans="1:17" s="516" customFormat="1" ht="105" hidden="1" customHeight="1" x14ac:dyDescent="0.25">
      <c r="A64" s="437" t="s">
        <v>472</v>
      </c>
      <c r="B64" s="507">
        <v>1240</v>
      </c>
      <c r="C64" s="508" t="s">
        <v>161</v>
      </c>
      <c r="D64" s="656" t="s">
        <v>473</v>
      </c>
      <c r="E64" s="685"/>
      <c r="F64" s="459"/>
      <c r="G64" s="459"/>
      <c r="H64" s="459"/>
      <c r="I64" s="174"/>
      <c r="J64" s="515">
        <f>J65+J66</f>
        <v>0</v>
      </c>
      <c r="K64" s="459">
        <f t="shared" ref="K64:O64" si="12">K65+K66</f>
        <v>0</v>
      </c>
      <c r="L64" s="459"/>
      <c r="M64" s="459"/>
      <c r="N64" s="459"/>
      <c r="O64" s="509">
        <f t="shared" si="12"/>
        <v>0</v>
      </c>
      <c r="P64" s="478">
        <f>J64+E64</f>
        <v>0</v>
      </c>
    </row>
    <row r="65" spans="1:16" s="127" customFormat="1" ht="139.5" hidden="1" customHeight="1" x14ac:dyDescent="0.25">
      <c r="A65" s="437" t="s">
        <v>331</v>
      </c>
      <c r="B65" s="438">
        <v>1241</v>
      </c>
      <c r="C65" s="447" t="s">
        <v>161</v>
      </c>
      <c r="D65" s="440" t="s">
        <v>466</v>
      </c>
      <c r="E65" s="423">
        <f>F65</f>
        <v>0</v>
      </c>
      <c r="F65" s="434"/>
      <c r="G65" s="434"/>
      <c r="H65" s="434"/>
      <c r="I65" s="180"/>
      <c r="J65" s="433">
        <f>K65</f>
        <v>0</v>
      </c>
      <c r="K65" s="435">
        <f>O65</f>
        <v>0</v>
      </c>
      <c r="L65" s="434"/>
      <c r="M65" s="434"/>
      <c r="N65" s="434"/>
      <c r="O65" s="180">
        <f>додаток_5!I77</f>
        <v>0</v>
      </c>
      <c r="P65" s="478">
        <f t="shared" si="11"/>
        <v>0</v>
      </c>
    </row>
    <row r="66" spans="1:16" s="127" customFormat="1" ht="125.25" hidden="1" customHeight="1" x14ac:dyDescent="0.25">
      <c r="A66" s="437" t="s">
        <v>332</v>
      </c>
      <c r="B66" s="438">
        <v>1242</v>
      </c>
      <c r="C66" s="447" t="s">
        <v>161</v>
      </c>
      <c r="D66" s="440" t="s">
        <v>474</v>
      </c>
      <c r="E66" s="518"/>
      <c r="F66" s="434"/>
      <c r="G66" s="434"/>
      <c r="H66" s="434"/>
      <c r="I66" s="546"/>
      <c r="J66" s="518">
        <f>K66</f>
        <v>0</v>
      </c>
      <c r="K66" s="434">
        <f>O66</f>
        <v>0</v>
      </c>
      <c r="L66" s="434"/>
      <c r="M66" s="434"/>
      <c r="N66" s="434"/>
      <c r="O66" s="517">
        <f>додаток_5!I79</f>
        <v>0</v>
      </c>
      <c r="P66" s="478">
        <f t="shared" si="11"/>
        <v>0</v>
      </c>
    </row>
    <row r="67" spans="1:16" s="209" customFormat="1" ht="95.25" hidden="1" customHeight="1" x14ac:dyDescent="0.25">
      <c r="A67" s="437" t="s">
        <v>448</v>
      </c>
      <c r="B67" s="507">
        <v>1260</v>
      </c>
      <c r="C67" s="508"/>
      <c r="D67" s="656" t="s">
        <v>450</v>
      </c>
      <c r="E67" s="515">
        <f>E68+E69</f>
        <v>0</v>
      </c>
      <c r="F67" s="459">
        <f t="shared" ref="F67:O67" si="13">F68+F69</f>
        <v>0</v>
      </c>
      <c r="G67" s="459">
        <f t="shared" si="13"/>
        <v>0</v>
      </c>
      <c r="H67" s="459">
        <f t="shared" si="13"/>
        <v>0</v>
      </c>
      <c r="I67" s="436">
        <f t="shared" si="13"/>
        <v>0</v>
      </c>
      <c r="J67" s="515">
        <f t="shared" si="13"/>
        <v>0</v>
      </c>
      <c r="K67" s="459">
        <f t="shared" si="13"/>
        <v>0</v>
      </c>
      <c r="L67" s="459">
        <f t="shared" si="13"/>
        <v>0</v>
      </c>
      <c r="M67" s="459">
        <f t="shared" si="13"/>
        <v>0</v>
      </c>
      <c r="N67" s="459">
        <f t="shared" si="13"/>
        <v>0</v>
      </c>
      <c r="O67" s="509">
        <f t="shared" si="13"/>
        <v>0</v>
      </c>
      <c r="P67" s="478">
        <f t="shared" si="11"/>
        <v>0</v>
      </c>
    </row>
    <row r="68" spans="1:16" s="127" customFormat="1" ht="123" hidden="1" customHeight="1" x14ac:dyDescent="0.25">
      <c r="A68" s="437" t="s">
        <v>449</v>
      </c>
      <c r="B68" s="438">
        <v>1261</v>
      </c>
      <c r="C68" s="447" t="s">
        <v>161</v>
      </c>
      <c r="D68" s="440" t="s">
        <v>451</v>
      </c>
      <c r="E68" s="433"/>
      <c r="F68" s="434"/>
      <c r="G68" s="434"/>
      <c r="H68" s="434"/>
      <c r="I68" s="180"/>
      <c r="J68" s="433">
        <f>K68</f>
        <v>0</v>
      </c>
      <c r="K68" s="435"/>
      <c r="L68" s="434"/>
      <c r="M68" s="434"/>
      <c r="N68" s="434"/>
      <c r="O68" s="180"/>
      <c r="P68" s="478">
        <f>J68+E68</f>
        <v>0</v>
      </c>
    </row>
    <row r="69" spans="1:16" s="127" customFormat="1" ht="57" hidden="1" customHeight="1" x14ac:dyDescent="0.25">
      <c r="A69" s="437" t="s">
        <v>500</v>
      </c>
      <c r="B69" s="438">
        <v>1262</v>
      </c>
      <c r="C69" s="447" t="s">
        <v>161</v>
      </c>
      <c r="D69" s="440" t="s">
        <v>452</v>
      </c>
      <c r="E69" s="433"/>
      <c r="F69" s="434"/>
      <c r="G69" s="434"/>
      <c r="H69" s="434"/>
      <c r="I69" s="180"/>
      <c r="J69" s="433"/>
      <c r="K69" s="435"/>
      <c r="L69" s="434"/>
      <c r="M69" s="434"/>
      <c r="N69" s="434"/>
      <c r="O69" s="180"/>
      <c r="P69" s="478">
        <f t="shared" ref="P69:P72" si="14">J69+E69</f>
        <v>0</v>
      </c>
    </row>
    <row r="70" spans="1:16" s="209" customFormat="1" ht="46.5" hidden="1" customHeight="1" x14ac:dyDescent="0.25">
      <c r="A70" s="437" t="s">
        <v>494</v>
      </c>
      <c r="B70" s="519">
        <v>1270</v>
      </c>
      <c r="C70" s="508" t="s">
        <v>161</v>
      </c>
      <c r="D70" s="656" t="s">
        <v>497</v>
      </c>
      <c r="E70" s="458"/>
      <c r="F70" s="459"/>
      <c r="G70" s="459"/>
      <c r="H70" s="459"/>
      <c r="I70" s="174"/>
      <c r="J70" s="458">
        <f>K70</f>
        <v>0</v>
      </c>
      <c r="K70" s="509">
        <f>O70</f>
        <v>0</v>
      </c>
      <c r="L70" s="459"/>
      <c r="M70" s="459"/>
      <c r="N70" s="459"/>
      <c r="O70" s="174">
        <f>O71</f>
        <v>0</v>
      </c>
      <c r="P70" s="478">
        <f t="shared" si="14"/>
        <v>0</v>
      </c>
    </row>
    <row r="71" spans="1:16" s="127" customFormat="1" ht="113.25" hidden="1" customHeight="1" x14ac:dyDescent="0.25">
      <c r="A71" s="437" t="s">
        <v>495</v>
      </c>
      <c r="B71" s="520">
        <v>1273</v>
      </c>
      <c r="C71" s="447" t="s">
        <v>161</v>
      </c>
      <c r="D71" s="440" t="s">
        <v>498</v>
      </c>
      <c r="E71" s="433"/>
      <c r="F71" s="434"/>
      <c r="G71" s="434"/>
      <c r="H71" s="434"/>
      <c r="I71" s="180"/>
      <c r="J71" s="433">
        <f>K71</f>
        <v>0</v>
      </c>
      <c r="K71" s="435">
        <f>O71</f>
        <v>0</v>
      </c>
      <c r="L71" s="434"/>
      <c r="M71" s="434"/>
      <c r="N71" s="434"/>
      <c r="O71" s="180"/>
      <c r="P71" s="514">
        <f t="shared" si="14"/>
        <v>0</v>
      </c>
    </row>
    <row r="72" spans="1:16" s="127" customFormat="1" ht="86.25" hidden="1" customHeight="1" x14ac:dyDescent="0.25">
      <c r="A72" s="437" t="s">
        <v>496</v>
      </c>
      <c r="B72" s="520">
        <v>1274</v>
      </c>
      <c r="C72" s="447" t="s">
        <v>161</v>
      </c>
      <c r="D72" s="440" t="s">
        <v>499</v>
      </c>
      <c r="E72" s="433"/>
      <c r="F72" s="434"/>
      <c r="G72" s="434"/>
      <c r="H72" s="434"/>
      <c r="I72" s="180"/>
      <c r="J72" s="433">
        <f>K72</f>
        <v>0</v>
      </c>
      <c r="K72" s="435">
        <f>O72</f>
        <v>0</v>
      </c>
      <c r="L72" s="434"/>
      <c r="M72" s="434"/>
      <c r="N72" s="434"/>
      <c r="O72" s="180">
        <f>додаток_5!I85</f>
        <v>0</v>
      </c>
      <c r="P72" s="514">
        <f t="shared" si="14"/>
        <v>0</v>
      </c>
    </row>
    <row r="73" spans="1:16" s="209" customFormat="1" ht="102" hidden="1" customHeight="1" x14ac:dyDescent="0.25">
      <c r="A73" s="437" t="s">
        <v>446</v>
      </c>
      <c r="B73" s="438">
        <v>1290</v>
      </c>
      <c r="C73" s="447"/>
      <c r="D73" s="440" t="s">
        <v>447</v>
      </c>
      <c r="E73" s="458">
        <f>E74+E75</f>
        <v>0</v>
      </c>
      <c r="F73" s="459">
        <f>F74+F75</f>
        <v>0</v>
      </c>
      <c r="G73" s="459"/>
      <c r="H73" s="459"/>
      <c r="I73" s="174"/>
      <c r="J73" s="458">
        <f>J74+J75</f>
        <v>0</v>
      </c>
      <c r="K73" s="509">
        <f>K74</f>
        <v>0</v>
      </c>
      <c r="L73" s="459">
        <f>L74+L75</f>
        <v>0</v>
      </c>
      <c r="M73" s="459"/>
      <c r="N73" s="459"/>
      <c r="O73" s="174">
        <f>O74+O75</f>
        <v>0</v>
      </c>
      <c r="P73" s="478">
        <f>E73+J73</f>
        <v>0</v>
      </c>
    </row>
    <row r="74" spans="1:16" s="127" customFormat="1" ht="102" hidden="1" customHeight="1" x14ac:dyDescent="0.25">
      <c r="A74" s="437" t="s">
        <v>316</v>
      </c>
      <c r="B74" s="438">
        <v>1291</v>
      </c>
      <c r="C74" s="447" t="s">
        <v>161</v>
      </c>
      <c r="D74" s="440" t="s">
        <v>318</v>
      </c>
      <c r="E74" s="433">
        <f>F74</f>
        <v>0</v>
      </c>
      <c r="F74" s="434"/>
      <c r="G74" s="434"/>
      <c r="H74" s="434"/>
      <c r="I74" s="180"/>
      <c r="J74" s="433">
        <f>K74</f>
        <v>0</v>
      </c>
      <c r="K74" s="435">
        <f>O74</f>
        <v>0</v>
      </c>
      <c r="L74" s="434"/>
      <c r="M74" s="434"/>
      <c r="N74" s="434"/>
      <c r="O74" s="180"/>
      <c r="P74" s="478">
        <f>SUM(J74+E74)</f>
        <v>0</v>
      </c>
    </row>
    <row r="75" spans="1:16" s="127" customFormat="1" ht="102.75" hidden="1" customHeight="1" x14ac:dyDescent="0.25">
      <c r="A75" s="437" t="s">
        <v>317</v>
      </c>
      <c r="B75" s="438">
        <v>1292</v>
      </c>
      <c r="C75" s="447" t="s">
        <v>161</v>
      </c>
      <c r="D75" s="440" t="s">
        <v>319</v>
      </c>
      <c r="E75" s="433">
        <f>F75</f>
        <v>0</v>
      </c>
      <c r="F75" s="434"/>
      <c r="G75" s="434"/>
      <c r="H75" s="434"/>
      <c r="I75" s="180"/>
      <c r="J75" s="433">
        <v>0</v>
      </c>
      <c r="K75" s="435"/>
      <c r="L75" s="434"/>
      <c r="M75" s="434"/>
      <c r="N75" s="434"/>
      <c r="O75" s="180"/>
      <c r="P75" s="478">
        <f>SUM(J75+E75)</f>
        <v>0</v>
      </c>
    </row>
    <row r="76" spans="1:16" s="127" customFormat="1" ht="70.5" hidden="1" customHeight="1" x14ac:dyDescent="0.25">
      <c r="A76" s="437" t="s">
        <v>377</v>
      </c>
      <c r="B76" s="438">
        <v>1300</v>
      </c>
      <c r="C76" s="447" t="s">
        <v>161</v>
      </c>
      <c r="D76" s="440" t="s">
        <v>530</v>
      </c>
      <c r="E76" s="433"/>
      <c r="F76" s="434"/>
      <c r="G76" s="434"/>
      <c r="H76" s="434"/>
      <c r="I76" s="180"/>
      <c r="J76" s="433">
        <f>K76</f>
        <v>0</v>
      </c>
      <c r="K76" s="435">
        <f>O76</f>
        <v>0</v>
      </c>
      <c r="L76" s="434"/>
      <c r="M76" s="434"/>
      <c r="N76" s="434"/>
      <c r="O76" s="180"/>
      <c r="P76" s="478">
        <f>E76+J76</f>
        <v>0</v>
      </c>
    </row>
    <row r="77" spans="1:16" s="127" customFormat="1" ht="70.5" hidden="1" customHeight="1" x14ac:dyDescent="0.25">
      <c r="A77" s="437" t="s">
        <v>374</v>
      </c>
      <c r="B77" s="438">
        <v>1403</v>
      </c>
      <c r="C77" s="447" t="s">
        <v>161</v>
      </c>
      <c r="D77" s="440" t="s">
        <v>375</v>
      </c>
      <c r="E77" s="433">
        <f>F77</f>
        <v>0</v>
      </c>
      <c r="F77" s="434"/>
      <c r="G77" s="434"/>
      <c r="H77" s="434"/>
      <c r="I77" s="180"/>
      <c r="J77" s="433">
        <f>K77+L77</f>
        <v>0</v>
      </c>
      <c r="K77" s="435"/>
      <c r="L77" s="434"/>
      <c r="M77" s="434"/>
      <c r="N77" s="434"/>
      <c r="O77" s="180"/>
      <c r="P77" s="478">
        <f>E77+J77</f>
        <v>0</v>
      </c>
    </row>
    <row r="78" spans="1:16" s="127" customFormat="1" ht="57" hidden="1" customHeight="1" x14ac:dyDescent="0.25">
      <c r="A78" s="437" t="s">
        <v>444</v>
      </c>
      <c r="B78" s="438">
        <v>1600</v>
      </c>
      <c r="C78" s="447" t="s">
        <v>161</v>
      </c>
      <c r="D78" s="440" t="s">
        <v>443</v>
      </c>
      <c r="E78" s="433">
        <f>F78</f>
        <v>0</v>
      </c>
      <c r="F78" s="434"/>
      <c r="G78" s="434"/>
      <c r="H78" s="434"/>
      <c r="I78" s="180"/>
      <c r="J78" s="433"/>
      <c r="K78" s="435"/>
      <c r="L78" s="434"/>
      <c r="M78" s="434"/>
      <c r="N78" s="434"/>
      <c r="O78" s="180"/>
      <c r="P78" s="478">
        <f>E78+J78</f>
        <v>0</v>
      </c>
    </row>
    <row r="79" spans="1:16" s="127" customFormat="1" ht="57" hidden="1" customHeight="1" x14ac:dyDescent="0.25">
      <c r="A79" s="437" t="s">
        <v>544</v>
      </c>
      <c r="B79" s="438">
        <v>1702</v>
      </c>
      <c r="C79" s="447" t="s">
        <v>161</v>
      </c>
      <c r="D79" s="440" t="s">
        <v>545</v>
      </c>
      <c r="E79" s="433">
        <f>F79</f>
        <v>0</v>
      </c>
      <c r="F79" s="434"/>
      <c r="G79" s="434"/>
      <c r="H79" s="434"/>
      <c r="I79" s="180"/>
      <c r="J79" s="433"/>
      <c r="K79" s="435"/>
      <c r="L79" s="434"/>
      <c r="M79" s="434"/>
      <c r="N79" s="434"/>
      <c r="O79" s="180"/>
      <c r="P79" s="478">
        <f>E79+J79</f>
        <v>0</v>
      </c>
    </row>
    <row r="80" spans="1:16" s="127" customFormat="1" ht="34.5" customHeight="1" thickBot="1" x14ac:dyDescent="0.3">
      <c r="A80" s="437" t="s">
        <v>170</v>
      </c>
      <c r="B80" s="438">
        <v>2010</v>
      </c>
      <c r="C80" s="447" t="s">
        <v>168</v>
      </c>
      <c r="D80" s="440" t="s">
        <v>456</v>
      </c>
      <c r="E80" s="433">
        <f t="shared" ref="E80:E83" si="15">F80</f>
        <v>0</v>
      </c>
      <c r="F80" s="434"/>
      <c r="G80" s="434"/>
      <c r="H80" s="434"/>
      <c r="I80" s="180"/>
      <c r="J80" s="433">
        <f>K80</f>
        <v>-3100000</v>
      </c>
      <c r="K80" s="435">
        <f>O80</f>
        <v>-3100000</v>
      </c>
      <c r="L80" s="434"/>
      <c r="M80" s="434"/>
      <c r="N80" s="434"/>
      <c r="O80" s="180">
        <f>-3000000-100000</f>
        <v>-3100000</v>
      </c>
      <c r="P80" s="478">
        <f t="shared" si="11"/>
        <v>-3100000</v>
      </c>
    </row>
    <row r="81" spans="1:17" s="127" customFormat="1" ht="27.75" hidden="1" customHeight="1" thickBot="1" x14ac:dyDescent="0.3">
      <c r="A81" s="437" t="s">
        <v>173</v>
      </c>
      <c r="B81" s="438">
        <v>2100</v>
      </c>
      <c r="C81" s="447" t="s">
        <v>171</v>
      </c>
      <c r="D81" s="440" t="s">
        <v>459</v>
      </c>
      <c r="E81" s="433">
        <f t="shared" si="15"/>
        <v>0</v>
      </c>
      <c r="F81" s="434"/>
      <c r="G81" s="434"/>
      <c r="H81" s="434"/>
      <c r="I81" s="180"/>
      <c r="J81" s="433"/>
      <c r="K81" s="435"/>
      <c r="L81" s="434"/>
      <c r="M81" s="434"/>
      <c r="N81" s="434"/>
      <c r="O81" s="180"/>
      <c r="P81" s="478">
        <f t="shared" si="11"/>
        <v>0</v>
      </c>
      <c r="Q81" s="427"/>
    </row>
    <row r="82" spans="1:17" s="127" customFormat="1" ht="49.5" hidden="1" customHeight="1" x14ac:dyDescent="0.25">
      <c r="A82" s="437" t="s">
        <v>176</v>
      </c>
      <c r="B82" s="438">
        <v>2111</v>
      </c>
      <c r="C82" s="447" t="s">
        <v>457</v>
      </c>
      <c r="D82" s="440" t="s">
        <v>175</v>
      </c>
      <c r="E82" s="433">
        <f t="shared" si="15"/>
        <v>0</v>
      </c>
      <c r="F82" s="434"/>
      <c r="G82" s="434"/>
      <c r="H82" s="434"/>
      <c r="I82" s="180"/>
      <c r="J82" s="433">
        <f>K82</f>
        <v>0</v>
      </c>
      <c r="K82" s="435">
        <f>O82</f>
        <v>0</v>
      </c>
      <c r="L82" s="434"/>
      <c r="M82" s="434"/>
      <c r="N82" s="434"/>
      <c r="O82" s="180"/>
      <c r="P82" s="478">
        <f t="shared" si="11"/>
        <v>0</v>
      </c>
    </row>
    <row r="83" spans="1:17" s="127" customFormat="1" ht="49.5" hidden="1" customHeight="1" x14ac:dyDescent="0.25">
      <c r="A83" s="437" t="s">
        <v>321</v>
      </c>
      <c r="B83" s="438">
        <v>3133</v>
      </c>
      <c r="C83" s="447" t="s">
        <v>177</v>
      </c>
      <c r="D83" s="440" t="s">
        <v>543</v>
      </c>
      <c r="E83" s="433">
        <f t="shared" si="15"/>
        <v>0</v>
      </c>
      <c r="F83" s="521"/>
      <c r="G83" s="521"/>
      <c r="H83" s="521"/>
      <c r="I83" s="522"/>
      <c r="J83" s="433"/>
      <c r="K83" s="435"/>
      <c r="L83" s="434"/>
      <c r="M83" s="434"/>
      <c r="N83" s="434"/>
      <c r="O83" s="180"/>
      <c r="P83" s="478">
        <f t="shared" si="11"/>
        <v>0</v>
      </c>
    </row>
    <row r="84" spans="1:17" s="127" customFormat="1" ht="30" hidden="1" customHeight="1" x14ac:dyDescent="0.25">
      <c r="A84" s="437" t="s">
        <v>541</v>
      </c>
      <c r="B84" s="438">
        <v>4030</v>
      </c>
      <c r="C84" s="447" t="s">
        <v>167</v>
      </c>
      <c r="D84" s="440" t="s">
        <v>542</v>
      </c>
      <c r="E84" s="486">
        <f>F84</f>
        <v>0</v>
      </c>
      <c r="F84" s="521"/>
      <c r="G84" s="521"/>
      <c r="H84" s="521"/>
      <c r="I84" s="522"/>
      <c r="J84" s="433">
        <f>K84+L84</f>
        <v>0</v>
      </c>
      <c r="K84" s="435">
        <f>O84</f>
        <v>0</v>
      </c>
      <c r="L84" s="434"/>
      <c r="M84" s="434"/>
      <c r="N84" s="434"/>
      <c r="O84" s="180"/>
      <c r="P84" s="478">
        <f t="shared" si="11"/>
        <v>0</v>
      </c>
    </row>
    <row r="85" spans="1:17" s="127" customFormat="1" ht="31.5" hidden="1" customHeight="1" x14ac:dyDescent="0.25">
      <c r="A85" s="437" t="s">
        <v>165</v>
      </c>
      <c r="B85" s="438" t="s">
        <v>166</v>
      </c>
      <c r="C85" s="447" t="s">
        <v>167</v>
      </c>
      <c r="D85" s="440" t="s">
        <v>453</v>
      </c>
      <c r="E85" s="486">
        <f>F85</f>
        <v>0</v>
      </c>
      <c r="F85" s="521">
        <f>10662-10662</f>
        <v>0</v>
      </c>
      <c r="G85" s="521"/>
      <c r="H85" s="521"/>
      <c r="I85" s="522"/>
      <c r="J85" s="433">
        <f>K85+L85</f>
        <v>0</v>
      </c>
      <c r="K85" s="435">
        <f>O85</f>
        <v>0</v>
      </c>
      <c r="L85" s="434"/>
      <c r="M85" s="434"/>
      <c r="N85" s="434"/>
      <c r="O85" s="180"/>
      <c r="P85" s="478">
        <f t="shared" si="11"/>
        <v>0</v>
      </c>
    </row>
    <row r="86" spans="1:17" s="127" customFormat="1" ht="39" hidden="1" customHeight="1" x14ac:dyDescent="0.25">
      <c r="A86" s="437" t="s">
        <v>162</v>
      </c>
      <c r="B86" s="438" t="s">
        <v>77</v>
      </c>
      <c r="C86" s="447" t="s">
        <v>50</v>
      </c>
      <c r="D86" s="440" t="s">
        <v>458</v>
      </c>
      <c r="E86" s="433">
        <f>F86</f>
        <v>0</v>
      </c>
      <c r="F86" s="434"/>
      <c r="G86" s="434"/>
      <c r="H86" s="434"/>
      <c r="I86" s="180"/>
      <c r="J86" s="433"/>
      <c r="K86" s="435"/>
      <c r="L86" s="434"/>
      <c r="M86" s="434"/>
      <c r="N86" s="434"/>
      <c r="O86" s="180"/>
      <c r="P86" s="478">
        <f t="shared" si="11"/>
        <v>0</v>
      </c>
    </row>
    <row r="87" spans="1:17" s="127" customFormat="1" ht="37.5" hidden="1" customHeight="1" x14ac:dyDescent="0.25">
      <c r="A87" s="437" t="s">
        <v>184</v>
      </c>
      <c r="B87" s="438">
        <v>5031</v>
      </c>
      <c r="C87" s="447" t="s">
        <v>52</v>
      </c>
      <c r="D87" s="513" t="s">
        <v>180</v>
      </c>
      <c r="E87" s="435">
        <f>F87</f>
        <v>0</v>
      </c>
      <c r="F87" s="434">
        <f>28000-28000</f>
        <v>0</v>
      </c>
      <c r="G87" s="434"/>
      <c r="H87" s="521"/>
      <c r="I87" s="522"/>
      <c r="J87" s="433"/>
      <c r="K87" s="435"/>
      <c r="L87" s="434"/>
      <c r="M87" s="434"/>
      <c r="N87" s="434"/>
      <c r="O87" s="180"/>
      <c r="P87" s="478">
        <f t="shared" si="11"/>
        <v>0</v>
      </c>
    </row>
    <row r="88" spans="1:17" s="127" customFormat="1" ht="54.75" hidden="1" customHeight="1" x14ac:dyDescent="0.25">
      <c r="A88" s="437" t="s">
        <v>164</v>
      </c>
      <c r="B88" s="438">
        <v>5062</v>
      </c>
      <c r="C88" s="447" t="s">
        <v>52</v>
      </c>
      <c r="D88" s="440" t="s">
        <v>123</v>
      </c>
      <c r="E88" s="486">
        <f t="shared" ref="E88:E93" si="16">F88</f>
        <v>0</v>
      </c>
      <c r="F88" s="521"/>
      <c r="G88" s="521"/>
      <c r="H88" s="521"/>
      <c r="I88" s="522"/>
      <c r="J88" s="433"/>
      <c r="K88" s="435"/>
      <c r="L88" s="434"/>
      <c r="M88" s="434"/>
      <c r="N88" s="434"/>
      <c r="O88" s="180"/>
      <c r="P88" s="478">
        <f t="shared" si="11"/>
        <v>0</v>
      </c>
    </row>
    <row r="89" spans="1:17" s="209" customFormat="1" ht="70.5" hidden="1" customHeight="1" x14ac:dyDescent="0.25">
      <c r="A89" s="437" t="s">
        <v>490</v>
      </c>
      <c r="B89" s="438" t="s">
        <v>491</v>
      </c>
      <c r="C89" s="447" t="s">
        <v>52</v>
      </c>
      <c r="D89" s="513" t="s">
        <v>492</v>
      </c>
      <c r="E89" s="518">
        <f>F89</f>
        <v>0</v>
      </c>
      <c r="F89" s="434"/>
      <c r="G89" s="434"/>
      <c r="H89" s="459"/>
      <c r="I89" s="174"/>
      <c r="J89" s="458"/>
      <c r="K89" s="509"/>
      <c r="L89" s="459"/>
      <c r="M89" s="459"/>
      <c r="N89" s="459"/>
      <c r="O89" s="174"/>
      <c r="P89" s="478">
        <f t="shared" si="11"/>
        <v>0</v>
      </c>
    </row>
    <row r="90" spans="1:17" s="209" customFormat="1" ht="35.25" hidden="1" customHeight="1" x14ac:dyDescent="0.25">
      <c r="A90" s="437" t="s">
        <v>182</v>
      </c>
      <c r="B90" s="438">
        <v>5011</v>
      </c>
      <c r="C90" s="447" t="s">
        <v>52</v>
      </c>
      <c r="D90" s="513" t="s">
        <v>178</v>
      </c>
      <c r="E90" s="468">
        <f t="shared" si="16"/>
        <v>0</v>
      </c>
      <c r="F90" s="467"/>
      <c r="G90" s="523"/>
      <c r="H90" s="523"/>
      <c r="I90" s="524"/>
      <c r="J90" s="525"/>
      <c r="K90" s="526"/>
      <c r="L90" s="523"/>
      <c r="M90" s="523"/>
      <c r="N90" s="523"/>
      <c r="O90" s="524"/>
      <c r="P90" s="527">
        <f t="shared" si="11"/>
        <v>0</v>
      </c>
      <c r="Q90" s="460"/>
    </row>
    <row r="91" spans="1:17" s="209" customFormat="1" ht="32.25" hidden="1" customHeight="1" x14ac:dyDescent="0.25">
      <c r="A91" s="437" t="s">
        <v>183</v>
      </c>
      <c r="B91" s="438">
        <v>5012</v>
      </c>
      <c r="C91" s="447" t="s">
        <v>52</v>
      </c>
      <c r="D91" s="513" t="s">
        <v>179</v>
      </c>
      <c r="E91" s="468">
        <f t="shared" si="16"/>
        <v>0</v>
      </c>
      <c r="F91" s="467"/>
      <c r="G91" s="523"/>
      <c r="H91" s="523"/>
      <c r="I91" s="524"/>
      <c r="J91" s="525"/>
      <c r="K91" s="526"/>
      <c r="L91" s="523"/>
      <c r="M91" s="523"/>
      <c r="N91" s="523"/>
      <c r="O91" s="524"/>
      <c r="P91" s="527">
        <f t="shared" si="11"/>
        <v>0</v>
      </c>
    </row>
    <row r="92" spans="1:17" s="209" customFormat="1" ht="34.5" hidden="1" customHeight="1" x14ac:dyDescent="0.25">
      <c r="A92" s="437"/>
      <c r="B92" s="438"/>
      <c r="C92" s="447"/>
      <c r="D92" s="513"/>
      <c r="E92" s="435"/>
      <c r="F92" s="434"/>
      <c r="G92" s="434"/>
      <c r="H92" s="434"/>
      <c r="I92" s="180"/>
      <c r="J92" s="433">
        <f>K92+L92</f>
        <v>0</v>
      </c>
      <c r="K92" s="435"/>
      <c r="L92" s="434"/>
      <c r="M92" s="434"/>
      <c r="N92" s="434"/>
      <c r="O92" s="180"/>
      <c r="P92" s="478">
        <f>E92+J92</f>
        <v>0</v>
      </c>
    </row>
    <row r="93" spans="1:17" s="127" customFormat="1" ht="48.75" hidden="1" customHeight="1" thickBot="1" x14ac:dyDescent="0.3">
      <c r="A93" s="437" t="s">
        <v>185</v>
      </c>
      <c r="B93" s="528">
        <v>5053</v>
      </c>
      <c r="C93" s="529" t="s">
        <v>52</v>
      </c>
      <c r="D93" s="530" t="s">
        <v>376</v>
      </c>
      <c r="E93" s="487">
        <f t="shared" si="16"/>
        <v>0</v>
      </c>
      <c r="F93" s="521"/>
      <c r="G93" s="521"/>
      <c r="H93" s="531"/>
      <c r="I93" s="532"/>
      <c r="J93" s="533"/>
      <c r="K93" s="534"/>
      <c r="L93" s="531"/>
      <c r="M93" s="531"/>
      <c r="N93" s="531"/>
      <c r="O93" s="532"/>
      <c r="P93" s="489">
        <f t="shared" si="11"/>
        <v>0</v>
      </c>
    </row>
    <row r="94" spans="1:17" s="127" customFormat="1" ht="49.5" hidden="1" customHeight="1" thickBot="1" x14ac:dyDescent="0.3">
      <c r="A94" s="535">
        <v>1600000</v>
      </c>
      <c r="B94" s="536"/>
      <c r="C94" s="537"/>
      <c r="D94" s="538" t="s">
        <v>562</v>
      </c>
      <c r="E94" s="494">
        <f>E95</f>
        <v>0</v>
      </c>
      <c r="F94" s="499">
        <f t="shared" ref="F94:P95" si="17">F95</f>
        <v>0</v>
      </c>
      <c r="G94" s="499">
        <f t="shared" si="17"/>
        <v>0</v>
      </c>
      <c r="H94" s="499">
        <f t="shared" si="17"/>
        <v>0</v>
      </c>
      <c r="I94" s="500">
        <f t="shared" si="17"/>
        <v>0</v>
      </c>
      <c r="J94" s="494">
        <f t="shared" si="17"/>
        <v>0</v>
      </c>
      <c r="K94" s="499">
        <f t="shared" si="17"/>
        <v>0</v>
      </c>
      <c r="L94" s="499">
        <f t="shared" si="17"/>
        <v>0</v>
      </c>
      <c r="M94" s="499">
        <f t="shared" si="17"/>
        <v>0</v>
      </c>
      <c r="N94" s="499">
        <f t="shared" si="17"/>
        <v>0</v>
      </c>
      <c r="O94" s="500">
        <f t="shared" si="17"/>
        <v>0</v>
      </c>
      <c r="P94" s="497">
        <f t="shared" si="17"/>
        <v>0</v>
      </c>
    </row>
    <row r="95" spans="1:17" s="127" customFormat="1" ht="48.75" hidden="1" customHeight="1" thickBot="1" x14ac:dyDescent="0.3">
      <c r="A95" s="535">
        <v>1610000</v>
      </c>
      <c r="B95" s="536"/>
      <c r="C95" s="537"/>
      <c r="D95" s="538" t="s">
        <v>562</v>
      </c>
      <c r="E95" s="494">
        <f>E96</f>
        <v>0</v>
      </c>
      <c r="F95" s="499">
        <f>F96</f>
        <v>0</v>
      </c>
      <c r="G95" s="499">
        <f>G96</f>
        <v>0</v>
      </c>
      <c r="H95" s="499">
        <f t="shared" si="17"/>
        <v>0</v>
      </c>
      <c r="I95" s="499">
        <f t="shared" si="17"/>
        <v>0</v>
      </c>
      <c r="J95" s="494">
        <f t="shared" si="17"/>
        <v>0</v>
      </c>
      <c r="K95" s="494">
        <f t="shared" si="17"/>
        <v>0</v>
      </c>
      <c r="L95" s="494">
        <f t="shared" si="17"/>
        <v>0</v>
      </c>
      <c r="M95" s="494">
        <f t="shared" si="17"/>
        <v>0</v>
      </c>
      <c r="N95" s="494">
        <f t="shared" si="17"/>
        <v>0</v>
      </c>
      <c r="O95" s="494">
        <f t="shared" si="17"/>
        <v>0</v>
      </c>
      <c r="P95" s="497">
        <f>P98</f>
        <v>0</v>
      </c>
    </row>
    <row r="96" spans="1:17" s="127" customFormat="1" ht="42.75" hidden="1" customHeight="1" thickBot="1" x14ac:dyDescent="0.3">
      <c r="A96" s="539">
        <v>1610160</v>
      </c>
      <c r="B96" s="540" t="s">
        <v>188</v>
      </c>
      <c r="C96" s="541" t="s">
        <v>46</v>
      </c>
      <c r="D96" s="542" t="s">
        <v>382</v>
      </c>
      <c r="E96" s="423">
        <f>F96</f>
        <v>0</v>
      </c>
      <c r="F96" s="425"/>
      <c r="G96" s="424"/>
      <c r="H96" s="425"/>
      <c r="I96" s="505"/>
      <c r="J96" s="423">
        <f>K96</f>
        <v>0</v>
      </c>
      <c r="K96" s="425">
        <f>O96</f>
        <v>0</v>
      </c>
      <c r="L96" s="425"/>
      <c r="M96" s="425"/>
      <c r="N96" s="425"/>
      <c r="O96" s="505"/>
      <c r="P96" s="506">
        <f>E96+J96</f>
        <v>0</v>
      </c>
    </row>
    <row r="97" spans="1:18" s="127" customFormat="1" ht="20.25" hidden="1" customHeight="1" thickBot="1" x14ac:dyDescent="0.3">
      <c r="A97" s="535">
        <v>3700000</v>
      </c>
      <c r="B97" s="536"/>
      <c r="C97" s="537"/>
      <c r="D97" s="538" t="s">
        <v>187</v>
      </c>
      <c r="E97" s="494">
        <f>E98</f>
        <v>0</v>
      </c>
      <c r="F97" s="499">
        <f t="shared" ref="F97:P97" si="18">F98</f>
        <v>0</v>
      </c>
      <c r="G97" s="499">
        <f t="shared" si="18"/>
        <v>0</v>
      </c>
      <c r="H97" s="499">
        <f t="shared" si="18"/>
        <v>0</v>
      </c>
      <c r="I97" s="500">
        <f t="shared" si="18"/>
        <v>0</v>
      </c>
      <c r="J97" s="494">
        <f t="shared" si="18"/>
        <v>0</v>
      </c>
      <c r="K97" s="499">
        <f t="shared" si="18"/>
        <v>0</v>
      </c>
      <c r="L97" s="499">
        <f t="shared" si="18"/>
        <v>0</v>
      </c>
      <c r="M97" s="499">
        <f t="shared" si="18"/>
        <v>0</v>
      </c>
      <c r="N97" s="499">
        <f t="shared" si="18"/>
        <v>0</v>
      </c>
      <c r="O97" s="500">
        <f t="shared" si="18"/>
        <v>0</v>
      </c>
      <c r="P97" s="497">
        <f t="shared" si="18"/>
        <v>0</v>
      </c>
    </row>
    <row r="98" spans="1:18" s="127" customFormat="1" ht="20.25" hidden="1" customHeight="1" thickBot="1" x14ac:dyDescent="0.3">
      <c r="A98" s="535">
        <v>3710000</v>
      </c>
      <c r="B98" s="536"/>
      <c r="C98" s="537"/>
      <c r="D98" s="538" t="s">
        <v>187</v>
      </c>
      <c r="E98" s="494">
        <f>E99+E100+E101</f>
        <v>0</v>
      </c>
      <c r="F98" s="499">
        <f t="shared" ref="F98:I98" si="19">F99+F100+F101</f>
        <v>0</v>
      </c>
      <c r="G98" s="499">
        <f t="shared" si="19"/>
        <v>0</v>
      </c>
      <c r="H98" s="499">
        <f t="shared" si="19"/>
        <v>0</v>
      </c>
      <c r="I98" s="500">
        <f t="shared" si="19"/>
        <v>0</v>
      </c>
      <c r="J98" s="494">
        <f t="shared" ref="J98" si="20">J99+J100+J101</f>
        <v>0</v>
      </c>
      <c r="K98" s="499">
        <f t="shared" ref="K98" si="21">K99+K100+K101</f>
        <v>0</v>
      </c>
      <c r="L98" s="499">
        <f t="shared" ref="L98" si="22">L99+L100+L101</f>
        <v>0</v>
      </c>
      <c r="M98" s="499">
        <f t="shared" ref="M98" si="23">M99+M100+M101</f>
        <v>0</v>
      </c>
      <c r="N98" s="499">
        <f t="shared" ref="N98" si="24">N99+N100+N101</f>
        <v>0</v>
      </c>
      <c r="O98" s="500">
        <f t="shared" ref="O98" si="25">O99+O100+O101</f>
        <v>0</v>
      </c>
      <c r="P98" s="497">
        <f>P101+P99+P100</f>
        <v>0</v>
      </c>
    </row>
    <row r="99" spans="1:18" s="127" customFormat="1" ht="45.75" hidden="1" customHeight="1" x14ac:dyDescent="0.25">
      <c r="A99" s="539">
        <v>3710160</v>
      </c>
      <c r="B99" s="540" t="s">
        <v>188</v>
      </c>
      <c r="C99" s="541" t="s">
        <v>46</v>
      </c>
      <c r="D99" s="542" t="s">
        <v>382</v>
      </c>
      <c r="E99" s="423">
        <f>F99</f>
        <v>0</v>
      </c>
      <c r="F99" s="425"/>
      <c r="G99" s="424"/>
      <c r="H99" s="425"/>
      <c r="I99" s="505"/>
      <c r="J99" s="423">
        <f>K99</f>
        <v>0</v>
      </c>
      <c r="K99" s="425">
        <f>O99</f>
        <v>0</v>
      </c>
      <c r="L99" s="425"/>
      <c r="M99" s="425"/>
      <c r="N99" s="425"/>
      <c r="O99" s="505"/>
      <c r="P99" s="506">
        <f>E99+J99</f>
        <v>0</v>
      </c>
    </row>
    <row r="100" spans="1:18" s="127" customFormat="1" ht="15.75" hidden="1" x14ac:dyDescent="0.25">
      <c r="A100" s="543">
        <v>3718710</v>
      </c>
      <c r="B100" s="544">
        <v>8710</v>
      </c>
      <c r="C100" s="545" t="s">
        <v>55</v>
      </c>
      <c r="D100" s="542" t="s">
        <v>380</v>
      </c>
      <c r="E100" s="486">
        <f>F100</f>
        <v>0</v>
      </c>
      <c r="F100" s="487"/>
      <c r="G100" s="521"/>
      <c r="H100" s="487"/>
      <c r="I100" s="488"/>
      <c r="J100" s="433"/>
      <c r="K100" s="435"/>
      <c r="L100" s="435"/>
      <c r="M100" s="435"/>
      <c r="N100" s="435"/>
      <c r="O100" s="546"/>
      <c r="P100" s="478">
        <f>E100+J100</f>
        <v>0</v>
      </c>
    </row>
    <row r="101" spans="1:18" s="127" customFormat="1" ht="16.5" hidden="1" thickBot="1" x14ac:dyDescent="0.3">
      <c r="A101" s="543">
        <v>3719110</v>
      </c>
      <c r="B101" s="544">
        <v>9110</v>
      </c>
      <c r="C101" s="545" t="s">
        <v>70</v>
      </c>
      <c r="D101" s="547" t="s">
        <v>381</v>
      </c>
      <c r="E101" s="548">
        <f>F101</f>
        <v>0</v>
      </c>
      <c r="F101" s="549"/>
      <c r="G101" s="549"/>
      <c r="H101" s="549"/>
      <c r="I101" s="550"/>
      <c r="J101" s="551"/>
      <c r="K101" s="552"/>
      <c r="L101" s="553"/>
      <c r="M101" s="553"/>
      <c r="N101" s="553"/>
      <c r="O101" s="182"/>
      <c r="P101" s="554">
        <f>E101+J101</f>
        <v>0</v>
      </c>
    </row>
    <row r="102" spans="1:18" s="127" customFormat="1" ht="16.5" thickBot="1" x14ac:dyDescent="0.3">
      <c r="A102" s="555"/>
      <c r="B102" s="556"/>
      <c r="C102" s="557"/>
      <c r="D102" s="558" t="s">
        <v>131</v>
      </c>
      <c r="E102" s="494">
        <f>E15+E50+E97+E94</f>
        <v>1020905</v>
      </c>
      <c r="F102" s="495">
        <f t="shared" ref="F102:P102" si="26">F15+F50+F97</f>
        <v>1020905</v>
      </c>
      <c r="G102" s="499">
        <f t="shared" si="26"/>
        <v>0</v>
      </c>
      <c r="H102" s="495">
        <f t="shared" si="26"/>
        <v>0</v>
      </c>
      <c r="I102" s="496">
        <f t="shared" si="26"/>
        <v>0</v>
      </c>
      <c r="J102" s="494">
        <f t="shared" si="26"/>
        <v>1056844.8799999999</v>
      </c>
      <c r="K102" s="495">
        <f t="shared" si="26"/>
        <v>1056844.8799999999</v>
      </c>
      <c r="L102" s="495">
        <f t="shared" si="26"/>
        <v>0</v>
      </c>
      <c r="M102" s="495">
        <f t="shared" si="26"/>
        <v>0</v>
      </c>
      <c r="N102" s="495">
        <f t="shared" si="26"/>
        <v>0</v>
      </c>
      <c r="O102" s="559">
        <f t="shared" si="26"/>
        <v>1056844.8799999999</v>
      </c>
      <c r="P102" s="497">
        <f t="shared" si="26"/>
        <v>2077749.88</v>
      </c>
      <c r="Q102" s="427"/>
      <c r="R102" s="427"/>
    </row>
    <row r="103" spans="1:18" ht="9.75" customHeight="1" x14ac:dyDescent="0.25">
      <c r="E103" s="241"/>
      <c r="F103" s="241"/>
      <c r="G103" s="241"/>
      <c r="H103" s="241"/>
      <c r="I103" s="241"/>
      <c r="J103" s="241"/>
      <c r="K103" s="241"/>
      <c r="L103" s="241"/>
      <c r="M103" s="241"/>
      <c r="N103" s="241"/>
      <c r="O103" s="241"/>
      <c r="P103" s="241"/>
    </row>
    <row r="104" spans="1:18" s="26" customFormat="1" ht="27" customHeight="1" x14ac:dyDescent="0.3">
      <c r="B104" s="26" t="s">
        <v>477</v>
      </c>
      <c r="D104" s="126"/>
      <c r="H104" s="375"/>
      <c r="I104" s="722" t="s">
        <v>478</v>
      </c>
      <c r="J104" s="722"/>
      <c r="K104" s="722"/>
      <c r="L104" s="375"/>
      <c r="M104" s="375"/>
      <c r="N104" s="375"/>
      <c r="O104" s="375"/>
      <c r="P104" s="375"/>
    </row>
    <row r="105" spans="1:18" ht="12" customHeight="1" x14ac:dyDescent="0.25">
      <c r="E105" s="236"/>
      <c r="F105" s="236"/>
      <c r="G105" s="236"/>
      <c r="H105" s="236"/>
      <c r="I105" s="236"/>
      <c r="J105" s="236"/>
      <c r="K105" s="236"/>
      <c r="L105" s="236"/>
      <c r="M105" s="236"/>
      <c r="N105" s="236"/>
      <c r="O105" s="236"/>
      <c r="P105" s="236"/>
    </row>
    <row r="106" spans="1:18" ht="16.5" hidden="1" customHeight="1" x14ac:dyDescent="0.25">
      <c r="F106" s="242"/>
      <c r="J106" s="236"/>
      <c r="L106" s="236"/>
      <c r="O106" s="241"/>
      <c r="P106" s="242">
        <f>додаток_1!D121-додаток_3!P102</f>
        <v>0</v>
      </c>
    </row>
    <row r="107" spans="1:18" x14ac:dyDescent="0.25">
      <c r="F107" s="242"/>
      <c r="H107" s="242"/>
    </row>
  </sheetData>
  <mergeCells count="28">
    <mergeCell ref="I104:K104"/>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3"/>
  <sheetViews>
    <sheetView view="pageBreakPreview" zoomScale="86" zoomScaleNormal="86" zoomScaleSheetLayoutView="86"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3"/>
      <c r="D1" s="830" t="s">
        <v>324</v>
      </c>
      <c r="E1" s="830"/>
    </row>
    <row r="2" spans="1:6" ht="22.5" customHeight="1" x14ac:dyDescent="0.25">
      <c r="C2" s="234"/>
      <c r="D2" s="833" t="str">
        <f>додаток_1!D2</f>
        <v xml:space="preserve"> до  рішення Здолбунівської міської ради</v>
      </c>
      <c r="E2" s="833"/>
      <c r="F2" s="833"/>
    </row>
    <row r="3" spans="1:6" ht="33.75" customHeight="1" x14ac:dyDescent="0.25">
      <c r="B3" s="161"/>
      <c r="C3" s="234"/>
      <c r="D3" s="834" t="str">
        <f>додаток_1!D3</f>
        <v>"Про зміни до бюджету Здолбунівської міської територіальної громади на 2025 рік"</v>
      </c>
      <c r="E3" s="834"/>
      <c r="F3" s="834"/>
    </row>
    <row r="4" spans="1:6" ht="19.5" customHeight="1" x14ac:dyDescent="0.25">
      <c r="C4" s="127"/>
      <c r="D4" s="830" t="str">
        <f>додаток_1!D4</f>
        <v>від 17 грудня 2025 року № 3058</v>
      </c>
      <c r="E4" s="830"/>
    </row>
    <row r="5" spans="1:6" ht="9" customHeight="1" x14ac:dyDescent="0.25">
      <c r="D5" s="127"/>
      <c r="E5" s="127"/>
    </row>
    <row r="6" spans="1:6" ht="18.75" x14ac:dyDescent="0.3">
      <c r="A6" s="831" t="s">
        <v>486</v>
      </c>
      <c r="B6" s="831"/>
      <c r="C6" s="831"/>
      <c r="D6" s="831"/>
      <c r="E6" s="831"/>
    </row>
    <row r="7" spans="1:6" ht="18.75" x14ac:dyDescent="0.3">
      <c r="A7" s="831" t="s">
        <v>345</v>
      </c>
      <c r="B7" s="831"/>
      <c r="C7" s="831"/>
      <c r="D7" s="831"/>
      <c r="E7" s="831"/>
    </row>
    <row r="8" spans="1:6" s="35" customFormat="1" x14ac:dyDescent="0.2">
      <c r="A8" s="738">
        <v>1755900000</v>
      </c>
      <c r="B8" s="738"/>
      <c r="C8" s="135"/>
      <c r="D8" s="133"/>
      <c r="E8" s="37"/>
    </row>
    <row r="9" spans="1:6" s="35" customFormat="1" x14ac:dyDescent="0.2">
      <c r="A9" s="1" t="s">
        <v>127</v>
      </c>
      <c r="B9" s="92"/>
      <c r="C9" s="92"/>
      <c r="D9" s="36"/>
      <c r="E9" s="36"/>
    </row>
    <row r="10" spans="1:6" s="35" customFormat="1" ht="11.25" x14ac:dyDescent="0.2">
      <c r="B10" s="36"/>
      <c r="C10" s="36"/>
      <c r="D10" s="36"/>
      <c r="E10" s="36"/>
    </row>
    <row r="11" spans="1:6" s="35" customFormat="1" ht="18.75" x14ac:dyDescent="0.3">
      <c r="A11" s="27" t="s">
        <v>231</v>
      </c>
      <c r="B11" s="36"/>
      <c r="C11" s="36"/>
      <c r="D11" s="36"/>
      <c r="E11" s="36"/>
    </row>
    <row r="12" spans="1:6" ht="18" customHeight="1" thickBot="1" x14ac:dyDescent="0.3">
      <c r="E12" s="162" t="s">
        <v>19</v>
      </c>
    </row>
    <row r="13" spans="1:6" ht="85.5" customHeight="1" thickBot="1" x14ac:dyDescent="0.25">
      <c r="A13" s="163" t="s">
        <v>232</v>
      </c>
      <c r="B13" s="813" t="s">
        <v>233</v>
      </c>
      <c r="C13" s="832"/>
      <c r="D13" s="814"/>
      <c r="E13" s="164" t="s">
        <v>108</v>
      </c>
    </row>
    <row r="14" spans="1:6" ht="13.5" thickBot="1" x14ac:dyDescent="0.25">
      <c r="A14" s="165">
        <v>1</v>
      </c>
      <c r="B14" s="815">
        <v>2</v>
      </c>
      <c r="C14" s="822"/>
      <c r="D14" s="816"/>
      <c r="E14" s="166">
        <v>3</v>
      </c>
    </row>
    <row r="15" spans="1:6" ht="19.5" customHeight="1" x14ac:dyDescent="0.2">
      <c r="A15" s="823" t="s">
        <v>198</v>
      </c>
      <c r="B15" s="824"/>
      <c r="C15" s="824"/>
      <c r="D15" s="824"/>
      <c r="E15" s="825"/>
    </row>
    <row r="16" spans="1:6" ht="19.5" hidden="1" customHeight="1" x14ac:dyDescent="0.2">
      <c r="A16" s="167">
        <v>9900000000</v>
      </c>
      <c r="B16" s="806" t="s">
        <v>227</v>
      </c>
      <c r="C16" s="807"/>
      <c r="D16" s="808"/>
      <c r="E16" s="168">
        <f>E17+E19+E21+E20+E18</f>
        <v>0</v>
      </c>
    </row>
    <row r="17" spans="1:5" ht="20.25" hidden="1" customHeight="1" x14ac:dyDescent="0.2">
      <c r="A17" s="169">
        <f>додаток_1!B105</f>
        <v>41033900</v>
      </c>
      <c r="B17" s="797" t="str">
        <f>додаток_1!C105</f>
        <v xml:space="preserve">Освітня субвенція з державного бюджету місцевим бюджетам </v>
      </c>
      <c r="C17" s="798"/>
      <c r="D17" s="799"/>
      <c r="E17" s="170"/>
    </row>
    <row r="18" spans="1:5" ht="33" hidden="1" customHeight="1" x14ac:dyDescent="0.25">
      <c r="A18" s="169">
        <f>додаток_1!B103</f>
        <v>41031100</v>
      </c>
      <c r="B18" s="792"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810"/>
      <c r="D18" s="793"/>
      <c r="E18" s="170">
        <f>додаток_1!D103</f>
        <v>0</v>
      </c>
    </row>
    <row r="19" spans="1:5" ht="35.25" hidden="1" customHeight="1" x14ac:dyDescent="0.25">
      <c r="A19" s="169">
        <f>додаток_1!B109</f>
        <v>41038800</v>
      </c>
      <c r="B19" s="792" t="str">
        <f>додаток_1!C109</f>
        <v>Субвенція з державного бюджету місцевим бюджетам на реалізацію проектів в рамках Програми відновлення України III</v>
      </c>
      <c r="C19" s="810"/>
      <c r="D19" s="793"/>
      <c r="E19" s="170"/>
    </row>
    <row r="20" spans="1:5" ht="33" hidden="1" customHeight="1" x14ac:dyDescent="0.2">
      <c r="A20" s="169">
        <f>додаток_1!B106</f>
        <v>41035400</v>
      </c>
      <c r="B20" s="797" t="str">
        <f>додаток_1!C106</f>
        <v>Субвенція з державного бюджету місцевим бюджетам на надання державної підтримки особам з особливими освітніми потребами</v>
      </c>
      <c r="C20" s="798"/>
      <c r="D20" s="799"/>
      <c r="E20" s="170"/>
    </row>
    <row r="21" spans="1:5" ht="35.25" hidden="1" customHeight="1" x14ac:dyDescent="0.2">
      <c r="A21" s="169">
        <f>додаток_1!B108</f>
        <v>41038800</v>
      </c>
      <c r="B21" s="797" t="str">
        <f>додаток_1!C108</f>
        <v>Субвенція з державного бюджету місцевим бюджетам на реалізацію проектів в рамках Програми відновлення України III</v>
      </c>
      <c r="C21" s="798"/>
      <c r="D21" s="799"/>
      <c r="E21" s="170">
        <f>додаток_1!E108</f>
        <v>0</v>
      </c>
    </row>
    <row r="22" spans="1:5" ht="24" hidden="1" customHeight="1" x14ac:dyDescent="0.2">
      <c r="A22" s="167">
        <v>17100000000</v>
      </c>
      <c r="B22" s="826" t="s">
        <v>201</v>
      </c>
      <c r="C22" s="826"/>
      <c r="D22" s="826"/>
      <c r="E22" s="168">
        <f>SUM(E23:E26)</f>
        <v>0</v>
      </c>
    </row>
    <row r="23" spans="1:5" ht="20.25" hidden="1" customHeight="1" x14ac:dyDescent="0.2">
      <c r="A23" s="169">
        <v>41040400</v>
      </c>
      <c r="B23" s="797" t="s">
        <v>294</v>
      </c>
      <c r="C23" s="798"/>
      <c r="D23" s="799"/>
      <c r="E23" s="170"/>
    </row>
    <row r="24" spans="1:5" ht="35.25" hidden="1" customHeight="1" x14ac:dyDescent="0.2">
      <c r="A24" s="169">
        <f>додаток_1!B115</f>
        <v>41051000</v>
      </c>
      <c r="B24" s="797" t="str">
        <f>додаток_1!C115</f>
        <v>Субвенція з місцевого бюджету на здійснення переданих видатків у сфері освіти за рахунок коштів освітньої субвенції</v>
      </c>
      <c r="C24" s="798"/>
      <c r="D24" s="799"/>
      <c r="E24" s="170"/>
    </row>
    <row r="25" spans="1:5" ht="35.25" hidden="1" customHeight="1" x14ac:dyDescent="0.2">
      <c r="A25" s="169">
        <f>додаток_1!B119</f>
        <v>41051400</v>
      </c>
      <c r="B25" s="797"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798"/>
      <c r="D25" s="799"/>
      <c r="E25" s="170">
        <f>додаток_1!D119</f>
        <v>0</v>
      </c>
    </row>
    <row r="26" spans="1:5" ht="35.25" hidden="1" customHeight="1" x14ac:dyDescent="0.2">
      <c r="A26" s="169" t="str">
        <f>додаток_1!B120</f>
        <v>41057700</v>
      </c>
      <c r="B26" s="797"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798"/>
      <c r="D26" s="799"/>
      <c r="E26" s="170">
        <f>додаток_1!D120</f>
        <v>0</v>
      </c>
    </row>
    <row r="27" spans="1:5" s="92" customFormat="1" ht="18.75" hidden="1" customHeight="1" x14ac:dyDescent="0.25">
      <c r="A27" s="171">
        <v>1755800000</v>
      </c>
      <c r="B27" s="827" t="s">
        <v>199</v>
      </c>
      <c r="C27" s="828"/>
      <c r="D27" s="829"/>
      <c r="E27" s="172">
        <f>SUM(E28:E36)</f>
        <v>0</v>
      </c>
    </row>
    <row r="28" spans="1:5" ht="24.75" hidden="1" customHeight="1" x14ac:dyDescent="0.25">
      <c r="A28" s="169">
        <v>41053900</v>
      </c>
      <c r="B28" s="792" t="s">
        <v>259</v>
      </c>
      <c r="C28" s="810"/>
      <c r="D28" s="793"/>
      <c r="E28" s="140"/>
    </row>
    <row r="29" spans="1:5" ht="36" hidden="1" customHeight="1" x14ac:dyDescent="0.25">
      <c r="A29" s="169">
        <v>41053900</v>
      </c>
      <c r="B29" s="792" t="s">
        <v>528</v>
      </c>
      <c r="C29" s="810"/>
      <c r="D29" s="793"/>
      <c r="E29" s="386"/>
    </row>
    <row r="30" spans="1:5" ht="35.25" hidden="1" customHeight="1" x14ac:dyDescent="0.25">
      <c r="A30" s="169">
        <v>41053900</v>
      </c>
      <c r="B30" s="792" t="s">
        <v>532</v>
      </c>
      <c r="C30" s="810"/>
      <c r="D30" s="793"/>
      <c r="E30" s="268"/>
    </row>
    <row r="31" spans="1:5" ht="33.75" hidden="1" customHeight="1" x14ac:dyDescent="0.2">
      <c r="A31" s="169">
        <f>A24</f>
        <v>41051000</v>
      </c>
      <c r="B31" s="797" t="str">
        <f>B24</f>
        <v>Субвенція з місцевого бюджету на здійснення переданих видатків у сфері освіти за рахунок коштів освітньої субвенції</v>
      </c>
      <c r="C31" s="798"/>
      <c r="D31" s="799"/>
      <c r="E31" s="170"/>
    </row>
    <row r="32" spans="1:5" ht="35.25" hidden="1" customHeight="1" x14ac:dyDescent="0.2">
      <c r="A32" s="169">
        <v>41053900</v>
      </c>
      <c r="B32" s="797" t="s">
        <v>339</v>
      </c>
      <c r="C32" s="798"/>
      <c r="D32" s="799"/>
      <c r="E32" s="268"/>
    </row>
    <row r="33" spans="1:5" ht="52.5" hidden="1" customHeight="1" x14ac:dyDescent="0.25">
      <c r="A33" s="169">
        <v>41053900</v>
      </c>
      <c r="B33" s="792" t="s">
        <v>258</v>
      </c>
      <c r="C33" s="810"/>
      <c r="D33" s="793"/>
      <c r="E33" s="268"/>
    </row>
    <row r="34" spans="1:5" ht="35.25" hidden="1" customHeight="1" x14ac:dyDescent="0.25">
      <c r="A34" s="169">
        <v>41053900</v>
      </c>
      <c r="B34" s="838" t="s">
        <v>301</v>
      </c>
      <c r="C34" s="839"/>
      <c r="D34" s="840"/>
      <c r="E34" s="267"/>
    </row>
    <row r="35" spans="1:5" ht="35.25" hidden="1" customHeight="1" x14ac:dyDescent="0.25">
      <c r="A35" s="169">
        <v>41053900</v>
      </c>
      <c r="B35" s="792" t="s">
        <v>300</v>
      </c>
      <c r="C35" s="810"/>
      <c r="D35" s="793"/>
      <c r="E35" s="140"/>
    </row>
    <row r="36" spans="1:5" ht="35.25" hidden="1" customHeight="1" x14ac:dyDescent="0.25">
      <c r="A36" s="169">
        <v>41053900</v>
      </c>
      <c r="B36" s="792" t="s">
        <v>260</v>
      </c>
      <c r="C36" s="810"/>
      <c r="D36" s="793"/>
      <c r="E36" s="140"/>
    </row>
    <row r="37" spans="1:5" s="92" customFormat="1" ht="26.25" hidden="1" customHeight="1" x14ac:dyDescent="0.25">
      <c r="A37" s="173">
        <v>17563000000</v>
      </c>
      <c r="B37" s="835" t="s">
        <v>200</v>
      </c>
      <c r="C37" s="836"/>
      <c r="D37" s="837"/>
      <c r="E37" s="174">
        <f>E38+E39+E40</f>
        <v>0</v>
      </c>
    </row>
    <row r="38" spans="1:5" s="92" customFormat="1" ht="35.25" hidden="1" customHeight="1" x14ac:dyDescent="0.25">
      <c r="A38" s="169">
        <v>41053900</v>
      </c>
      <c r="B38" s="792" t="s">
        <v>399</v>
      </c>
      <c r="C38" s="810"/>
      <c r="D38" s="793"/>
      <c r="E38" s="268"/>
    </row>
    <row r="39" spans="1:5" ht="35.25" hidden="1" customHeight="1" x14ac:dyDescent="0.25">
      <c r="A39" s="169">
        <v>41053900</v>
      </c>
      <c r="B39" s="797" t="s">
        <v>259</v>
      </c>
      <c r="C39" s="798"/>
      <c r="D39" s="799"/>
      <c r="E39" s="142"/>
    </row>
    <row r="40" spans="1:5" ht="48" hidden="1" customHeight="1" x14ac:dyDescent="0.25">
      <c r="A40" s="169">
        <v>41053900</v>
      </c>
      <c r="B40" s="792" t="s">
        <v>508</v>
      </c>
      <c r="C40" s="810"/>
      <c r="D40" s="793"/>
      <c r="E40" s="386"/>
    </row>
    <row r="41" spans="1:5" ht="35.25" hidden="1" customHeight="1" x14ac:dyDescent="0.25">
      <c r="A41" s="173">
        <v>17314200000</v>
      </c>
      <c r="B41" s="809" t="s">
        <v>230</v>
      </c>
      <c r="C41" s="809"/>
      <c r="D41" s="809"/>
      <c r="E41" s="175"/>
    </row>
    <row r="42" spans="1:5" ht="20.25" customHeight="1" x14ac:dyDescent="0.2">
      <c r="A42" s="794" t="s">
        <v>229</v>
      </c>
      <c r="B42" s="795"/>
      <c r="C42" s="795"/>
      <c r="D42" s="795"/>
      <c r="E42" s="796"/>
    </row>
    <row r="43" spans="1:5" ht="24" hidden="1" customHeight="1" x14ac:dyDescent="0.2">
      <c r="A43" s="167">
        <v>99000000000</v>
      </c>
      <c r="B43" s="806" t="s">
        <v>227</v>
      </c>
      <c r="C43" s="807"/>
      <c r="D43" s="808"/>
      <c r="E43" s="177">
        <f>E44</f>
        <v>0</v>
      </c>
    </row>
    <row r="44" spans="1:5" ht="33.75" hidden="1" customHeight="1" x14ac:dyDescent="0.2">
      <c r="A44" s="169">
        <f>додаток_1!B106</f>
        <v>41035400</v>
      </c>
      <c r="B44" s="797" t="str">
        <f>додаток_1!C106</f>
        <v>Субвенція з державного бюджету місцевим бюджетам на надання державної підтримки особам з особливими освітніми потребами</v>
      </c>
      <c r="C44" s="798"/>
      <c r="D44" s="799"/>
      <c r="E44" s="178"/>
    </row>
    <row r="45" spans="1:5" ht="35.25" hidden="1" customHeight="1" x14ac:dyDescent="0.25">
      <c r="A45" s="173">
        <v>17100000000</v>
      </c>
      <c r="B45" s="809" t="s">
        <v>201</v>
      </c>
      <c r="C45" s="809"/>
      <c r="D45" s="809"/>
      <c r="E45" s="177">
        <f>E46+E47</f>
        <v>0</v>
      </c>
    </row>
    <row r="46" spans="1:5" ht="60.75" hidden="1" customHeight="1" x14ac:dyDescent="0.2">
      <c r="A46" s="176">
        <v>41051100</v>
      </c>
      <c r="B46" s="797" t="s">
        <v>340</v>
      </c>
      <c r="C46" s="798"/>
      <c r="D46" s="799"/>
      <c r="E46" s="178">
        <f>додаток_1!D118</f>
        <v>0</v>
      </c>
    </row>
    <row r="47" spans="1:5" ht="56.25" hidden="1" customHeight="1" x14ac:dyDescent="0.2">
      <c r="A47" s="176">
        <v>41053900</v>
      </c>
      <c r="B47" s="797" t="s">
        <v>271</v>
      </c>
      <c r="C47" s="798"/>
      <c r="D47" s="799"/>
      <c r="E47" s="178"/>
    </row>
    <row r="48" spans="1:5" ht="18.75" customHeight="1" x14ac:dyDescent="0.25">
      <c r="A48" s="173" t="s">
        <v>120</v>
      </c>
      <c r="B48" s="811" t="s">
        <v>234</v>
      </c>
      <c r="C48" s="821"/>
      <c r="D48" s="812"/>
      <c r="E48" s="174">
        <f>E49+E50+E43</f>
        <v>0</v>
      </c>
    </row>
    <row r="49" spans="1:5" ht="20.25" customHeight="1" x14ac:dyDescent="0.25">
      <c r="A49" s="179" t="s">
        <v>120</v>
      </c>
      <c r="B49" s="792" t="s">
        <v>202</v>
      </c>
      <c r="C49" s="810"/>
      <c r="D49" s="793"/>
      <c r="E49" s="180">
        <f>E16+E22+E27+E37</f>
        <v>0</v>
      </c>
    </row>
    <row r="50" spans="1:5" s="92" customFormat="1" ht="19.5" customHeight="1" thickBot="1" x14ac:dyDescent="0.3">
      <c r="A50" s="181" t="s">
        <v>120</v>
      </c>
      <c r="B50" s="800" t="s">
        <v>235</v>
      </c>
      <c r="C50" s="801"/>
      <c r="D50" s="802"/>
      <c r="E50" s="182">
        <f>E45+E43</f>
        <v>0</v>
      </c>
    </row>
    <row r="51" spans="1:5" ht="9.75" customHeight="1" x14ac:dyDescent="0.2"/>
    <row r="52" spans="1:5" ht="17.25" customHeight="1" x14ac:dyDescent="0.3">
      <c r="A52" s="27" t="s">
        <v>236</v>
      </c>
      <c r="B52" s="36"/>
      <c r="C52" s="36"/>
      <c r="D52" s="36"/>
      <c r="E52" s="36"/>
    </row>
    <row r="53" spans="1:5" ht="14.25" customHeight="1" thickBot="1" x14ac:dyDescent="0.3">
      <c r="E53" s="162" t="s">
        <v>19</v>
      </c>
    </row>
    <row r="54" spans="1:5" ht="132" customHeight="1" thickBot="1" x14ac:dyDescent="0.25">
      <c r="A54" s="183" t="s">
        <v>237</v>
      </c>
      <c r="B54" s="184" t="s">
        <v>244</v>
      </c>
      <c r="C54" s="813" t="s">
        <v>238</v>
      </c>
      <c r="D54" s="814"/>
      <c r="E54" s="185" t="s">
        <v>108</v>
      </c>
    </row>
    <row r="55" spans="1:5" ht="13.5" thickBot="1" x14ac:dyDescent="0.25">
      <c r="A55" s="165">
        <v>1</v>
      </c>
      <c r="B55" s="42">
        <v>2</v>
      </c>
      <c r="C55" s="815">
        <v>3</v>
      </c>
      <c r="D55" s="816"/>
      <c r="E55" s="166">
        <v>4</v>
      </c>
    </row>
    <row r="56" spans="1:5" ht="15.75" x14ac:dyDescent="0.2">
      <c r="A56" s="803" t="s">
        <v>239</v>
      </c>
      <c r="B56" s="804"/>
      <c r="C56" s="804"/>
      <c r="D56" s="804"/>
      <c r="E56" s="805"/>
    </row>
    <row r="57" spans="1:5" ht="15" hidden="1" customHeight="1" x14ac:dyDescent="0.2">
      <c r="A57" s="186" t="s">
        <v>221</v>
      </c>
      <c r="B57" s="187">
        <v>9770</v>
      </c>
      <c r="C57" s="817" t="s">
        <v>243</v>
      </c>
      <c r="D57" s="818"/>
      <c r="E57" s="168">
        <f>E58+E63</f>
        <v>0</v>
      </c>
    </row>
    <row r="58" spans="1:5" ht="15.75" hidden="1" customHeight="1" x14ac:dyDescent="0.25">
      <c r="A58" s="173">
        <v>1710000000</v>
      </c>
      <c r="B58" s="187"/>
      <c r="C58" s="811" t="s">
        <v>201</v>
      </c>
      <c r="D58" s="812"/>
      <c r="E58" s="168">
        <f>E59+E60+E62+E61</f>
        <v>0</v>
      </c>
    </row>
    <row r="59" spans="1:5" ht="17.25" hidden="1" customHeight="1" x14ac:dyDescent="0.2">
      <c r="A59" s="167"/>
      <c r="B59" s="187"/>
      <c r="C59" s="797" t="s">
        <v>537</v>
      </c>
      <c r="D59" s="799"/>
      <c r="E59" s="178"/>
    </row>
    <row r="60" spans="1:5" ht="41.25" hidden="1" customHeight="1" x14ac:dyDescent="0.2">
      <c r="A60" s="167"/>
      <c r="B60" s="187"/>
      <c r="C60" s="797"/>
      <c r="D60" s="799"/>
      <c r="E60" s="178"/>
    </row>
    <row r="61" spans="1:5" ht="34.5" hidden="1" customHeight="1" x14ac:dyDescent="0.2">
      <c r="A61" s="167"/>
      <c r="B61" s="187"/>
      <c r="C61" s="797" t="s">
        <v>533</v>
      </c>
      <c r="D61" s="799"/>
      <c r="E61" s="170"/>
    </row>
    <row r="62" spans="1:5" ht="34.5" hidden="1" customHeight="1" x14ac:dyDescent="0.2">
      <c r="A62" s="167"/>
      <c r="B62" s="187"/>
      <c r="C62" s="797" t="s">
        <v>469</v>
      </c>
      <c r="D62" s="799"/>
      <c r="E62" s="170"/>
    </row>
    <row r="63" spans="1:5" ht="15" hidden="1" customHeight="1" x14ac:dyDescent="0.25">
      <c r="A63" s="173">
        <v>1731420000</v>
      </c>
      <c r="B63" s="189"/>
      <c r="C63" s="811" t="s">
        <v>230</v>
      </c>
      <c r="D63" s="812"/>
      <c r="E63" s="168">
        <f>E64+E65</f>
        <v>0</v>
      </c>
    </row>
    <row r="64" spans="1:5" ht="51" hidden="1" customHeight="1" x14ac:dyDescent="0.25">
      <c r="A64" s="190"/>
      <c r="B64" s="191"/>
      <c r="C64" s="792" t="s">
        <v>323</v>
      </c>
      <c r="D64" s="793"/>
      <c r="E64" s="170"/>
    </row>
    <row r="65" spans="1:5" ht="20.25" hidden="1" customHeight="1" x14ac:dyDescent="0.25">
      <c r="A65" s="190"/>
      <c r="B65" s="191"/>
      <c r="C65" s="792" t="s">
        <v>538</v>
      </c>
      <c r="D65" s="793"/>
      <c r="E65" s="170"/>
    </row>
    <row r="66" spans="1:5" s="92" customFormat="1" ht="32.25" customHeight="1" x14ac:dyDescent="0.25">
      <c r="A66" s="186" t="s">
        <v>223</v>
      </c>
      <c r="B66" s="192">
        <v>9800</v>
      </c>
      <c r="C66" s="811" t="str">
        <f>додаток_3!D49</f>
        <v>Субвенція з місцевого бюджету державному бюджету на виконання програм соціально-економічного розвитку регіонів</v>
      </c>
      <c r="D66" s="812"/>
      <c r="E66" s="218">
        <f>E76+E73+E75+E74+E67+E68+E69+E70+E71+E72</f>
        <v>100000</v>
      </c>
    </row>
    <row r="67" spans="1:5" s="92" customFormat="1" ht="33" hidden="1" customHeight="1" x14ac:dyDescent="0.25">
      <c r="A67" s="186" t="s">
        <v>460</v>
      </c>
      <c r="B67" s="193"/>
      <c r="C67" s="792" t="s">
        <v>568</v>
      </c>
      <c r="D67" s="793"/>
      <c r="E67" s="219"/>
    </row>
    <row r="68" spans="1:5" s="92" customFormat="1" ht="33.75" hidden="1" customHeight="1" x14ac:dyDescent="0.25">
      <c r="A68" s="186" t="s">
        <v>460</v>
      </c>
      <c r="B68" s="193"/>
      <c r="C68" s="792" t="s">
        <v>569</v>
      </c>
      <c r="D68" s="793"/>
      <c r="E68" s="219"/>
    </row>
    <row r="69" spans="1:5" s="92" customFormat="1" ht="33" customHeight="1" x14ac:dyDescent="0.25">
      <c r="A69" s="186" t="s">
        <v>460</v>
      </c>
      <c r="B69" s="193"/>
      <c r="C69" s="792" t="s">
        <v>585</v>
      </c>
      <c r="D69" s="793"/>
      <c r="E69" s="219">
        <v>100000</v>
      </c>
    </row>
    <row r="70" spans="1:5" s="92" customFormat="1" ht="36.75" hidden="1" customHeight="1" x14ac:dyDescent="0.25">
      <c r="A70" s="186" t="s">
        <v>460</v>
      </c>
      <c r="B70" s="193"/>
      <c r="C70" s="792" t="s">
        <v>570</v>
      </c>
      <c r="D70" s="793"/>
      <c r="E70" s="219"/>
    </row>
    <row r="71" spans="1:5" s="92" customFormat="1" ht="37.5" hidden="1" customHeight="1" x14ac:dyDescent="0.25">
      <c r="A71" s="186" t="s">
        <v>460</v>
      </c>
      <c r="B71" s="193"/>
      <c r="C71" s="792" t="s">
        <v>571</v>
      </c>
      <c r="D71" s="793"/>
      <c r="E71" s="219"/>
    </row>
    <row r="72" spans="1:5" s="92" customFormat="1" ht="34.5" hidden="1" customHeight="1" x14ac:dyDescent="0.25">
      <c r="A72" s="186" t="s">
        <v>460</v>
      </c>
      <c r="B72" s="193"/>
      <c r="C72" s="792" t="s">
        <v>577</v>
      </c>
      <c r="D72" s="793"/>
      <c r="E72" s="219"/>
    </row>
    <row r="73" spans="1:5" s="92" customFormat="1" ht="35.25" hidden="1" customHeight="1" x14ac:dyDescent="0.25">
      <c r="A73" s="186" t="s">
        <v>460</v>
      </c>
      <c r="B73" s="193"/>
      <c r="C73" s="792" t="s">
        <v>572</v>
      </c>
      <c r="D73" s="793"/>
      <c r="E73" s="219"/>
    </row>
    <row r="74" spans="1:5" s="92" customFormat="1" ht="36.75" hidden="1" customHeight="1" x14ac:dyDescent="0.25">
      <c r="A74" s="186" t="s">
        <v>256</v>
      </c>
      <c r="B74" s="193"/>
      <c r="C74" s="792" t="s">
        <v>573</v>
      </c>
      <c r="D74" s="793"/>
      <c r="E74" s="219"/>
    </row>
    <row r="75" spans="1:5" s="92" customFormat="1" ht="37.5" hidden="1" customHeight="1" x14ac:dyDescent="0.25">
      <c r="A75" s="186" t="s">
        <v>460</v>
      </c>
      <c r="B75" s="194"/>
      <c r="C75" s="792" t="s">
        <v>574</v>
      </c>
      <c r="D75" s="793"/>
      <c r="E75" s="180"/>
    </row>
    <row r="76" spans="1:5" ht="48.75" hidden="1" customHeight="1" x14ac:dyDescent="0.25">
      <c r="A76" s="186" t="s">
        <v>460</v>
      </c>
      <c r="B76" s="195"/>
      <c r="C76" s="792"/>
      <c r="D76" s="793"/>
      <c r="E76" s="180"/>
    </row>
    <row r="77" spans="1:5" ht="15.75" x14ac:dyDescent="0.2">
      <c r="A77" s="794" t="s">
        <v>240</v>
      </c>
      <c r="B77" s="795"/>
      <c r="C77" s="795"/>
      <c r="D77" s="795"/>
      <c r="E77" s="796"/>
    </row>
    <row r="78" spans="1:5" ht="18.75" hidden="1" customHeight="1" x14ac:dyDescent="0.2">
      <c r="A78" s="186" t="s">
        <v>221</v>
      </c>
      <c r="B78" s="187">
        <v>9770</v>
      </c>
      <c r="C78" s="817" t="s">
        <v>243</v>
      </c>
      <c r="D78" s="818"/>
      <c r="E78" s="168">
        <f>E79+E88</f>
        <v>0</v>
      </c>
    </row>
    <row r="79" spans="1:5" ht="15.75" hidden="1" x14ac:dyDescent="0.25">
      <c r="A79" s="173">
        <v>1710000000</v>
      </c>
      <c r="B79" s="187"/>
      <c r="C79" s="811" t="s">
        <v>201</v>
      </c>
      <c r="D79" s="812"/>
      <c r="E79" s="168">
        <f>E80+E84</f>
        <v>0</v>
      </c>
    </row>
    <row r="80" spans="1:5" ht="66" hidden="1" customHeight="1" x14ac:dyDescent="0.25">
      <c r="A80" s="173"/>
      <c r="B80" s="187"/>
      <c r="C80" s="797" t="s">
        <v>564</v>
      </c>
      <c r="D80" s="799"/>
      <c r="E80" s="170"/>
    </row>
    <row r="81" spans="1:5" ht="30" hidden="1" customHeight="1" x14ac:dyDescent="0.2">
      <c r="A81" s="186" t="s">
        <v>126</v>
      </c>
      <c r="B81" s="187">
        <v>9770</v>
      </c>
      <c r="C81" s="819" t="s">
        <v>106</v>
      </c>
      <c r="D81" s="820"/>
      <c r="E81" s="168"/>
    </row>
    <row r="82" spans="1:5" ht="24" hidden="1" customHeight="1" x14ac:dyDescent="0.25">
      <c r="A82" s="173">
        <v>17100000000</v>
      </c>
      <c r="B82" s="187"/>
      <c r="C82" s="811" t="s">
        <v>201</v>
      </c>
      <c r="D82" s="812"/>
      <c r="E82" s="168"/>
    </row>
    <row r="83" spans="1:5" ht="29.25" hidden="1" customHeight="1" x14ac:dyDescent="0.25">
      <c r="A83" s="173"/>
      <c r="B83" s="187"/>
      <c r="C83" s="797"/>
      <c r="D83" s="799"/>
      <c r="E83" s="170"/>
    </row>
    <row r="84" spans="1:5" ht="33.75" hidden="1" customHeight="1" x14ac:dyDescent="0.2">
      <c r="A84" s="347"/>
      <c r="B84" s="348"/>
      <c r="C84" s="797"/>
      <c r="D84" s="799"/>
      <c r="E84" s="178"/>
    </row>
    <row r="85" spans="1:5" ht="31.5" hidden="1" customHeight="1" x14ac:dyDescent="0.25">
      <c r="A85" s="176"/>
      <c r="B85" s="191"/>
      <c r="C85" s="792"/>
      <c r="D85" s="793"/>
      <c r="E85" s="188"/>
    </row>
    <row r="86" spans="1:5" ht="32.25" hidden="1" customHeight="1" x14ac:dyDescent="0.25">
      <c r="A86" s="176"/>
      <c r="B86" s="191"/>
      <c r="C86" s="792"/>
      <c r="D86" s="793"/>
      <c r="E86" s="188"/>
    </row>
    <row r="87" spans="1:5" s="92" customFormat="1" ht="15.75" hidden="1" x14ac:dyDescent="0.25">
      <c r="A87" s="167">
        <v>1731420000</v>
      </c>
      <c r="B87" s="187"/>
      <c r="C87" s="811" t="s">
        <v>230</v>
      </c>
      <c r="D87" s="812"/>
      <c r="E87" s="196"/>
    </row>
    <row r="88" spans="1:5" ht="62.25" hidden="1" customHeight="1" x14ac:dyDescent="0.25">
      <c r="A88" s="176"/>
      <c r="B88" s="191"/>
      <c r="C88" s="792" t="s">
        <v>539</v>
      </c>
      <c r="D88" s="793"/>
      <c r="E88" s="178"/>
    </row>
    <row r="89" spans="1:5" ht="33.75" customHeight="1" x14ac:dyDescent="0.25">
      <c r="A89" s="186" t="s">
        <v>223</v>
      </c>
      <c r="B89" s="192">
        <v>9800</v>
      </c>
      <c r="C89" s="811" t="str">
        <f>C66</f>
        <v>Субвенція з місцевого бюджету державному бюджету на виконання програм соціально-економічного розвитку регіонів</v>
      </c>
      <c r="D89" s="812"/>
      <c r="E89" s="174">
        <f>SUM(E90:E97)</f>
        <v>100000</v>
      </c>
    </row>
    <row r="90" spans="1:5" ht="48" hidden="1" customHeight="1" x14ac:dyDescent="0.25">
      <c r="A90" s="186" t="s">
        <v>460</v>
      </c>
      <c r="B90" s="193"/>
      <c r="C90" s="792" t="s">
        <v>529</v>
      </c>
      <c r="D90" s="793"/>
      <c r="E90" s="180"/>
    </row>
    <row r="91" spans="1:5" ht="49.5" hidden="1" customHeight="1" x14ac:dyDescent="0.25">
      <c r="A91" s="186" t="s">
        <v>256</v>
      </c>
      <c r="B91" s="193"/>
      <c r="C91" s="797" t="s">
        <v>308</v>
      </c>
      <c r="D91" s="799"/>
      <c r="E91" s="180"/>
    </row>
    <row r="92" spans="1:5" ht="39" hidden="1" customHeight="1" x14ac:dyDescent="0.25">
      <c r="A92" s="186" t="s">
        <v>256</v>
      </c>
      <c r="B92" s="197"/>
      <c r="C92" s="792" t="s">
        <v>309</v>
      </c>
      <c r="D92" s="793"/>
      <c r="E92" s="180"/>
    </row>
    <row r="93" spans="1:5" ht="30" customHeight="1" x14ac:dyDescent="0.25">
      <c r="A93" s="186" t="s">
        <v>460</v>
      </c>
      <c r="B93" s="197"/>
      <c r="C93" s="792" t="s">
        <v>586</v>
      </c>
      <c r="D93" s="793"/>
      <c r="E93" s="180">
        <v>100000</v>
      </c>
    </row>
    <row r="94" spans="1:5" ht="21.75" hidden="1" customHeight="1" x14ac:dyDescent="0.25">
      <c r="A94" s="186" t="s">
        <v>460</v>
      </c>
      <c r="B94" s="197"/>
      <c r="C94" s="797" t="s">
        <v>540</v>
      </c>
      <c r="D94" s="799"/>
      <c r="E94" s="180"/>
    </row>
    <row r="95" spans="1:5" ht="18.75" hidden="1" customHeight="1" x14ac:dyDescent="0.25">
      <c r="A95" s="186" t="s">
        <v>256</v>
      </c>
      <c r="B95" s="197"/>
      <c r="C95" s="792" t="s">
        <v>509</v>
      </c>
      <c r="D95" s="793"/>
      <c r="E95" s="180"/>
    </row>
    <row r="96" spans="1:5" ht="33.75" hidden="1" customHeight="1" x14ac:dyDescent="0.25">
      <c r="A96" s="186" t="s">
        <v>256</v>
      </c>
      <c r="B96" s="197"/>
      <c r="C96" s="792" t="s">
        <v>461</v>
      </c>
      <c r="D96" s="793"/>
      <c r="E96" s="180"/>
    </row>
    <row r="97" spans="1:6" ht="33.75" hidden="1" customHeight="1" x14ac:dyDescent="0.25">
      <c r="A97" s="186" t="s">
        <v>256</v>
      </c>
      <c r="B97" s="197"/>
      <c r="C97" s="792" t="s">
        <v>462</v>
      </c>
      <c r="D97" s="793"/>
      <c r="E97" s="180"/>
    </row>
    <row r="98" spans="1:6" ht="15.75" x14ac:dyDescent="0.25">
      <c r="A98" s="173" t="s">
        <v>120</v>
      </c>
      <c r="B98" s="811" t="s">
        <v>234</v>
      </c>
      <c r="C98" s="821"/>
      <c r="D98" s="812"/>
      <c r="E98" s="174">
        <f>E99+E100</f>
        <v>200000</v>
      </c>
    </row>
    <row r="99" spans="1:6" ht="15.75" x14ac:dyDescent="0.25">
      <c r="A99" s="179" t="s">
        <v>120</v>
      </c>
      <c r="B99" s="792" t="s">
        <v>202</v>
      </c>
      <c r="C99" s="810"/>
      <c r="D99" s="793"/>
      <c r="E99" s="180">
        <f>E57+E66</f>
        <v>100000</v>
      </c>
    </row>
    <row r="100" spans="1:6" ht="16.5" thickBot="1" x14ac:dyDescent="0.3">
      <c r="A100" s="181" t="s">
        <v>120</v>
      </c>
      <c r="B100" s="800" t="s">
        <v>235</v>
      </c>
      <c r="C100" s="801"/>
      <c r="D100" s="802"/>
      <c r="E100" s="182">
        <f>E78+E89</f>
        <v>100000</v>
      </c>
    </row>
    <row r="102" spans="1:6" hidden="1" x14ac:dyDescent="0.2"/>
    <row r="103" spans="1:6" s="26" customFormat="1" ht="18.75" x14ac:dyDescent="0.3">
      <c r="B103" s="26" t="s">
        <v>477</v>
      </c>
      <c r="D103" s="722" t="s">
        <v>478</v>
      </c>
      <c r="E103" s="722"/>
      <c r="F103" s="722"/>
    </row>
  </sheetData>
  <mergeCells count="93">
    <mergeCell ref="B34:D34"/>
    <mergeCell ref="C60:D60"/>
    <mergeCell ref="C58:D58"/>
    <mergeCell ref="B45:D45"/>
    <mergeCell ref="B49:D49"/>
    <mergeCell ref="B48:D48"/>
    <mergeCell ref="D103:F103"/>
    <mergeCell ref="C61:D61"/>
    <mergeCell ref="C84:D84"/>
    <mergeCell ref="C90:D90"/>
    <mergeCell ref="B99:D99"/>
    <mergeCell ref="C78:D78"/>
    <mergeCell ref="C62:D62"/>
    <mergeCell ref="C67:D67"/>
    <mergeCell ref="C64:D64"/>
    <mergeCell ref="C65:D65"/>
    <mergeCell ref="C73:D73"/>
    <mergeCell ref="C74:D74"/>
    <mergeCell ref="C68:D68"/>
    <mergeCell ref="C95:D95"/>
    <mergeCell ref="C91:D91"/>
    <mergeCell ref="C79:D79"/>
    <mergeCell ref="C93:D93"/>
    <mergeCell ref="B37:D37"/>
    <mergeCell ref="B35:D35"/>
    <mergeCell ref="B30:D30"/>
    <mergeCell ref="B31:D31"/>
    <mergeCell ref="C83:D83"/>
    <mergeCell ref="B38:D38"/>
    <mergeCell ref="B47:D47"/>
    <mergeCell ref="C80:D80"/>
    <mergeCell ref="B46:D46"/>
    <mergeCell ref="C89:D89"/>
    <mergeCell ref="C86:D86"/>
    <mergeCell ref="C87:D87"/>
    <mergeCell ref="B32:D32"/>
    <mergeCell ref="B36:D36"/>
    <mergeCell ref="B33:D33"/>
    <mergeCell ref="D1:E1"/>
    <mergeCell ref="D4:E4"/>
    <mergeCell ref="A6:E6"/>
    <mergeCell ref="B13:D13"/>
    <mergeCell ref="A7:E7"/>
    <mergeCell ref="A8:B8"/>
    <mergeCell ref="D2:F2"/>
    <mergeCell ref="D3:F3"/>
    <mergeCell ref="B14:D14"/>
    <mergeCell ref="B21:D21"/>
    <mergeCell ref="A15:E15"/>
    <mergeCell ref="B22:D22"/>
    <mergeCell ref="B29:D29"/>
    <mergeCell ref="B24:D24"/>
    <mergeCell ref="B16:D16"/>
    <mergeCell ref="B17:D17"/>
    <mergeCell ref="B20:D20"/>
    <mergeCell ref="B25:D25"/>
    <mergeCell ref="B19:D19"/>
    <mergeCell ref="B23:D23"/>
    <mergeCell ref="B18:D18"/>
    <mergeCell ref="B28:D28"/>
    <mergeCell ref="B27:D27"/>
    <mergeCell ref="B100:D100"/>
    <mergeCell ref="C54:D54"/>
    <mergeCell ref="C55:D55"/>
    <mergeCell ref="C66:D66"/>
    <mergeCell ref="C76:D76"/>
    <mergeCell ref="C57:D57"/>
    <mergeCell ref="C75:D75"/>
    <mergeCell ref="C81:D81"/>
    <mergeCell ref="B98:D98"/>
    <mergeCell ref="C63:D63"/>
    <mergeCell ref="C88:D88"/>
    <mergeCell ref="C85:D85"/>
    <mergeCell ref="C97:D97"/>
    <mergeCell ref="C69:D69"/>
    <mergeCell ref="C70:D70"/>
    <mergeCell ref="C71:D71"/>
    <mergeCell ref="C96:D96"/>
    <mergeCell ref="A77:E77"/>
    <mergeCell ref="C92:D92"/>
    <mergeCell ref="B26:D26"/>
    <mergeCell ref="C59:D59"/>
    <mergeCell ref="B50:D50"/>
    <mergeCell ref="A56:E56"/>
    <mergeCell ref="A42:E42"/>
    <mergeCell ref="B43:D43"/>
    <mergeCell ref="B44:D44"/>
    <mergeCell ref="B41:D41"/>
    <mergeCell ref="B39:D39"/>
    <mergeCell ref="B40:D40"/>
    <mergeCell ref="C82:D82"/>
    <mergeCell ref="C72:D72"/>
    <mergeCell ref="C94:D94"/>
  </mergeCells>
  <pageMargins left="1.0236220472440944" right="0.27559055118110237" top="0.31496062992125984" bottom="0.35433070866141736"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4"/>
  <sheetViews>
    <sheetView view="pageBreakPreview" zoomScale="80" zoomScaleNormal="100" zoomScaleSheetLayoutView="80" workbookViewId="0">
      <selection activeCell="A2" sqref="A2"/>
    </sheetView>
  </sheetViews>
  <sheetFormatPr defaultRowHeight="12.75" x14ac:dyDescent="0.2"/>
  <cols>
    <col min="1" max="1" width="10.85546875" style="1" customWidth="1"/>
    <col min="2" max="2" width="10.7109375" style="1" customWidth="1"/>
    <col min="3" max="3" width="11.85546875" style="1" customWidth="1"/>
    <col min="4" max="4" width="45.7109375" style="1" customWidth="1"/>
    <col min="5" max="5" width="53" style="1" customWidth="1"/>
    <col min="6" max="6" width="10.42578125" style="1" customWidth="1"/>
    <col min="7" max="7" width="15" style="1" customWidth="1"/>
    <col min="8" max="8" width="16.85546875" style="1" customWidth="1"/>
    <col min="9" max="9" width="16.42578125" style="389" customWidth="1"/>
    <col min="10" max="10" width="13.5703125" style="1" customWidth="1"/>
    <col min="11" max="16384" width="9.140625" style="1"/>
  </cols>
  <sheetData>
    <row r="1" spans="1:10" ht="15.75" x14ac:dyDescent="0.25">
      <c r="A1" s="127"/>
      <c r="B1" s="127"/>
      <c r="C1" s="127"/>
      <c r="D1" s="127"/>
      <c r="E1" s="127"/>
      <c r="F1" s="830" t="s">
        <v>311</v>
      </c>
      <c r="G1" s="830"/>
      <c r="H1" s="830"/>
      <c r="I1" s="830"/>
      <c r="J1" s="830"/>
    </row>
    <row r="2" spans="1:10" ht="23.25" customHeight="1" x14ac:dyDescent="0.25">
      <c r="A2" s="127"/>
      <c r="B2" s="127"/>
      <c r="C2" s="127"/>
      <c r="D2" s="127"/>
      <c r="E2" s="127"/>
      <c r="F2" s="830" t="str">
        <f>додаток_1!D2</f>
        <v xml:space="preserve"> до  рішення Здолбунівської міської ради</v>
      </c>
      <c r="G2" s="830"/>
      <c r="H2" s="830"/>
      <c r="I2" s="830"/>
      <c r="J2" s="830"/>
    </row>
    <row r="3" spans="1:10" ht="39" customHeight="1" x14ac:dyDescent="0.25">
      <c r="A3" s="127"/>
      <c r="B3" s="127"/>
      <c r="C3" s="127"/>
      <c r="D3" s="127"/>
      <c r="E3" s="127"/>
      <c r="F3" s="841" t="str">
        <f>додаток_1!D3</f>
        <v>"Про зміни до бюджету Здолбунівської міської територіальної громади на 2025 рік"</v>
      </c>
      <c r="G3" s="841"/>
      <c r="H3" s="841"/>
      <c r="I3" s="841"/>
      <c r="J3" s="841"/>
    </row>
    <row r="4" spans="1:10" ht="15.75" x14ac:dyDescent="0.25">
      <c r="A4" s="127"/>
      <c r="B4" s="127"/>
      <c r="C4" s="127"/>
      <c r="D4" s="127"/>
      <c r="E4" s="127"/>
      <c r="F4" s="830" t="str">
        <f>додаток_1!D4</f>
        <v>від 17 грудня 2025 року № 3058</v>
      </c>
      <c r="G4" s="830"/>
      <c r="H4" s="830"/>
      <c r="I4" s="830"/>
      <c r="J4" s="830"/>
    </row>
    <row r="5" spans="1:10" ht="6.75" customHeight="1" x14ac:dyDescent="0.25">
      <c r="A5" s="127"/>
      <c r="B5" s="127"/>
      <c r="C5" s="127"/>
      <c r="D5" s="127"/>
      <c r="E5" s="127"/>
      <c r="F5" s="127"/>
      <c r="G5" s="127"/>
      <c r="H5" s="127"/>
      <c r="I5" s="676"/>
      <c r="J5" s="127"/>
    </row>
    <row r="6" spans="1:10" ht="15.75" x14ac:dyDescent="0.25">
      <c r="A6" s="127"/>
      <c r="B6" s="127"/>
      <c r="C6" s="724" t="s">
        <v>487</v>
      </c>
      <c r="D6" s="724"/>
      <c r="E6" s="724"/>
      <c r="F6" s="724"/>
      <c r="G6" s="724"/>
      <c r="H6" s="724"/>
      <c r="I6" s="724"/>
      <c r="J6" s="724"/>
    </row>
    <row r="7" spans="1:10" ht="15.75" x14ac:dyDescent="0.25">
      <c r="A7" s="127"/>
      <c r="B7" s="127"/>
      <c r="C7" s="724" t="s">
        <v>488</v>
      </c>
      <c r="D7" s="724"/>
      <c r="E7" s="724"/>
      <c r="F7" s="724"/>
      <c r="G7" s="724"/>
      <c r="H7" s="724"/>
      <c r="I7" s="724"/>
      <c r="J7" s="724"/>
    </row>
    <row r="8" spans="1:10" ht="15.75" x14ac:dyDescent="0.25">
      <c r="A8" s="127"/>
      <c r="B8" s="127"/>
      <c r="C8" s="724" t="s">
        <v>346</v>
      </c>
      <c r="D8" s="724"/>
      <c r="E8" s="724"/>
      <c r="F8" s="724"/>
      <c r="G8" s="724"/>
      <c r="H8" s="724"/>
      <c r="I8" s="724"/>
      <c r="J8" s="724"/>
    </row>
    <row r="9" spans="1:10" s="35" customFormat="1" ht="15.75" x14ac:dyDescent="0.25">
      <c r="A9" s="844">
        <v>1755900000</v>
      </c>
      <c r="B9" s="844"/>
      <c r="C9" s="131"/>
      <c r="D9" s="131"/>
      <c r="E9" s="131"/>
      <c r="F9" s="131"/>
      <c r="G9" s="131"/>
      <c r="H9" s="131"/>
      <c r="I9" s="677"/>
      <c r="J9" s="131"/>
    </row>
    <row r="10" spans="1:10" s="35" customFormat="1" ht="15.75" x14ac:dyDescent="0.25">
      <c r="A10" s="127" t="s">
        <v>133</v>
      </c>
      <c r="B10" s="127"/>
      <c r="C10" s="131"/>
      <c r="D10" s="131"/>
      <c r="E10" s="131"/>
      <c r="F10" s="131"/>
      <c r="G10" s="131"/>
      <c r="H10" s="131"/>
      <c r="I10" s="678"/>
      <c r="J10" s="131"/>
    </row>
    <row r="11" spans="1:10" ht="4.5" customHeight="1" thickBot="1" x14ac:dyDescent="0.25"/>
    <row r="12" spans="1:10" ht="84" customHeight="1" thickBot="1" x14ac:dyDescent="0.25">
      <c r="A12" s="198" t="s">
        <v>134</v>
      </c>
      <c r="B12" s="199" t="s">
        <v>129</v>
      </c>
      <c r="C12" s="199" t="s">
        <v>118</v>
      </c>
      <c r="D12" s="200" t="s">
        <v>130</v>
      </c>
      <c r="E12" s="199" t="s">
        <v>261</v>
      </c>
      <c r="F12" s="199" t="s">
        <v>262</v>
      </c>
      <c r="G12" s="199" t="s">
        <v>263</v>
      </c>
      <c r="H12" s="199" t="s">
        <v>264</v>
      </c>
      <c r="I12" s="199" t="s">
        <v>364</v>
      </c>
      <c r="J12" s="201" t="s">
        <v>365</v>
      </c>
    </row>
    <row r="13" spans="1:10" ht="13.5" thickBot="1" x14ac:dyDescent="0.25">
      <c r="A13" s="198">
        <v>1</v>
      </c>
      <c r="B13" s="199">
        <v>2</v>
      </c>
      <c r="C13" s="199">
        <v>3</v>
      </c>
      <c r="D13" s="200">
        <v>4</v>
      </c>
      <c r="E13" s="199">
        <v>5</v>
      </c>
      <c r="F13" s="199">
        <v>6</v>
      </c>
      <c r="G13" s="199">
        <v>7</v>
      </c>
      <c r="H13" s="199">
        <v>8</v>
      </c>
      <c r="I13" s="199">
        <v>9</v>
      </c>
      <c r="J13" s="201">
        <v>10</v>
      </c>
    </row>
    <row r="14" spans="1:10" s="127" customFormat="1" ht="16.5" thickBot="1" x14ac:dyDescent="0.3">
      <c r="A14" s="560" t="s">
        <v>153</v>
      </c>
      <c r="B14" s="561"/>
      <c r="C14" s="561"/>
      <c r="D14" s="562" t="s">
        <v>45</v>
      </c>
      <c r="E14" s="563"/>
      <c r="F14" s="563"/>
      <c r="G14" s="710">
        <f>G15</f>
        <v>28238235</v>
      </c>
      <c r="H14" s="710">
        <f>H15</f>
        <v>2799251</v>
      </c>
      <c r="I14" s="710">
        <f>I15</f>
        <v>1979095</v>
      </c>
      <c r="J14" s="564"/>
    </row>
    <row r="15" spans="1:10" s="127" customFormat="1" ht="16.5" thickBot="1" x14ac:dyDescent="0.3">
      <c r="A15" s="560" t="s">
        <v>154</v>
      </c>
      <c r="B15" s="561"/>
      <c r="C15" s="561"/>
      <c r="D15" s="562" t="s">
        <v>45</v>
      </c>
      <c r="E15" s="345"/>
      <c r="F15" s="345"/>
      <c r="G15" s="710">
        <f>G16+G17+G20+G58</f>
        <v>28238235</v>
      </c>
      <c r="H15" s="710">
        <f>H16+H17+H20+H58</f>
        <v>2799251</v>
      </c>
      <c r="I15" s="710">
        <f>I16+I17+I20+I58</f>
        <v>1979095</v>
      </c>
      <c r="J15" s="346"/>
    </row>
    <row r="16" spans="1:10" s="127" customFormat="1" ht="96" hidden="1" customHeight="1" x14ac:dyDescent="0.25">
      <c r="A16" s="565" t="s">
        <v>284</v>
      </c>
      <c r="B16" s="566">
        <v>3104</v>
      </c>
      <c r="C16" s="567" t="s">
        <v>282</v>
      </c>
      <c r="D16" s="568" t="s">
        <v>283</v>
      </c>
      <c r="E16" s="569" t="s">
        <v>391</v>
      </c>
      <c r="F16" s="567" t="s">
        <v>558</v>
      </c>
      <c r="G16" s="570"/>
      <c r="H16" s="695"/>
      <c r="I16" s="570"/>
      <c r="J16" s="344"/>
    </row>
    <row r="17" spans="1:10" s="209" customFormat="1" ht="28.5" customHeight="1" x14ac:dyDescent="0.25">
      <c r="A17" s="565" t="s">
        <v>93</v>
      </c>
      <c r="B17" s="691">
        <v>6030</v>
      </c>
      <c r="C17" s="608" t="s">
        <v>49</v>
      </c>
      <c r="D17" s="692" t="s">
        <v>79</v>
      </c>
      <c r="E17" s="343"/>
      <c r="F17" s="343"/>
      <c r="G17" s="708">
        <f>G18+G19</f>
        <v>0</v>
      </c>
      <c r="H17" s="708">
        <f>H18+H19</f>
        <v>0</v>
      </c>
      <c r="I17" s="669">
        <f>I19</f>
        <v>-1020905</v>
      </c>
      <c r="J17" s="344"/>
    </row>
    <row r="18" spans="1:10" s="127" customFormat="1" ht="192.75" hidden="1" customHeight="1" x14ac:dyDescent="0.25">
      <c r="A18" s="565" t="s">
        <v>93</v>
      </c>
      <c r="B18" s="566">
        <v>6030</v>
      </c>
      <c r="C18" s="479" t="s">
        <v>49</v>
      </c>
      <c r="D18" s="571" t="s">
        <v>79</v>
      </c>
      <c r="E18" s="569" t="s">
        <v>549</v>
      </c>
      <c r="F18" s="570" t="s">
        <v>558</v>
      </c>
      <c r="G18" s="570"/>
      <c r="H18" s="570"/>
      <c r="I18" s="570"/>
      <c r="J18" s="696">
        <v>1</v>
      </c>
    </row>
    <row r="19" spans="1:10" s="127" customFormat="1" ht="177.75" customHeight="1" x14ac:dyDescent="0.25">
      <c r="A19" s="565"/>
      <c r="B19" s="566"/>
      <c r="C19" s="479"/>
      <c r="D19" s="571"/>
      <c r="E19" s="569" t="s">
        <v>550</v>
      </c>
      <c r="F19" s="570" t="s">
        <v>558</v>
      </c>
      <c r="G19" s="570"/>
      <c r="H19" s="570"/>
      <c r="I19" s="570">
        <v>-1020905</v>
      </c>
      <c r="J19" s="696"/>
    </row>
    <row r="20" spans="1:10" s="127" customFormat="1" ht="40.5" hidden="1" customHeight="1" x14ac:dyDescent="0.25">
      <c r="A20" s="186" t="s">
        <v>369</v>
      </c>
      <c r="B20" s="187">
        <v>6091</v>
      </c>
      <c r="C20" s="479" t="s">
        <v>272</v>
      </c>
      <c r="D20" s="416" t="s">
        <v>371</v>
      </c>
      <c r="E20" s="572"/>
      <c r="F20" s="572"/>
      <c r="G20" s="709">
        <f>G44</f>
        <v>0</v>
      </c>
      <c r="H20" s="709">
        <f>H44</f>
        <v>0</v>
      </c>
      <c r="I20" s="709">
        <f>I43</f>
        <v>0</v>
      </c>
      <c r="J20" s="574"/>
    </row>
    <row r="21" spans="1:10" s="127" customFormat="1" ht="15.75" hidden="1" x14ac:dyDescent="0.25">
      <c r="A21" s="186"/>
      <c r="B21" s="575"/>
      <c r="C21" s="576"/>
      <c r="D21" s="577" t="s">
        <v>59</v>
      </c>
      <c r="E21" s="578"/>
      <c r="F21" s="578"/>
      <c r="G21" s="578"/>
      <c r="H21" s="578"/>
      <c r="I21" s="579">
        <f>SUM(I23:I33)</f>
        <v>0</v>
      </c>
      <c r="J21" s="580"/>
    </row>
    <row r="22" spans="1:10" s="127" customFormat="1" ht="63" hidden="1" x14ac:dyDescent="0.25">
      <c r="A22" s="186"/>
      <c r="B22" s="575"/>
      <c r="C22" s="576"/>
      <c r="D22" s="577"/>
      <c r="E22" s="578" t="s">
        <v>265</v>
      </c>
      <c r="F22" s="581"/>
      <c r="G22" s="581"/>
      <c r="H22" s="581"/>
      <c r="I22" s="582"/>
      <c r="J22" s="583"/>
    </row>
    <row r="23" spans="1:10" s="127" customFormat="1" ht="63" hidden="1" x14ac:dyDescent="0.25">
      <c r="A23" s="186"/>
      <c r="B23" s="575"/>
      <c r="C23" s="576"/>
      <c r="D23" s="577"/>
      <c r="E23" s="578" t="s">
        <v>215</v>
      </c>
      <c r="F23" s="581"/>
      <c r="G23" s="581"/>
      <c r="H23" s="581"/>
      <c r="I23" s="582"/>
      <c r="J23" s="583"/>
    </row>
    <row r="24" spans="1:10" s="127" customFormat="1" ht="47.25" hidden="1" x14ac:dyDescent="0.25">
      <c r="A24" s="186"/>
      <c r="B24" s="575"/>
      <c r="C24" s="576"/>
      <c r="D24" s="577"/>
      <c r="E24" s="578" t="s">
        <v>194</v>
      </c>
      <c r="F24" s="581"/>
      <c r="G24" s="581"/>
      <c r="H24" s="581"/>
      <c r="I24" s="582"/>
      <c r="J24" s="583"/>
    </row>
    <row r="25" spans="1:10" s="127" customFormat="1" ht="63" hidden="1" x14ac:dyDescent="0.25">
      <c r="A25" s="186"/>
      <c r="B25" s="575"/>
      <c r="C25" s="576"/>
      <c r="D25" s="577"/>
      <c r="E25" s="578" t="s">
        <v>195</v>
      </c>
      <c r="F25" s="581"/>
      <c r="G25" s="584"/>
      <c r="H25" s="584"/>
      <c r="I25" s="582"/>
      <c r="J25" s="583"/>
    </row>
    <row r="26" spans="1:10" s="127" customFormat="1" ht="34.5" hidden="1" customHeight="1" x14ac:dyDescent="0.25">
      <c r="A26" s="186"/>
      <c r="B26" s="575"/>
      <c r="C26" s="576"/>
      <c r="D26" s="577"/>
      <c r="E26" s="578" t="s">
        <v>267</v>
      </c>
      <c r="F26" s="581"/>
      <c r="G26" s="584"/>
      <c r="H26" s="584"/>
      <c r="I26" s="582"/>
      <c r="J26" s="583"/>
    </row>
    <row r="27" spans="1:10" s="127" customFormat="1" ht="31.5" hidden="1" x14ac:dyDescent="0.25">
      <c r="A27" s="186"/>
      <c r="B27" s="575"/>
      <c r="C27" s="576"/>
      <c r="D27" s="577"/>
      <c r="E27" s="578" t="s">
        <v>216</v>
      </c>
      <c r="F27" s="581"/>
      <c r="G27" s="584"/>
      <c r="H27" s="584"/>
      <c r="I27" s="582"/>
      <c r="J27" s="583"/>
    </row>
    <row r="28" spans="1:10" s="127" customFormat="1" ht="31.5" hidden="1" x14ac:dyDescent="0.25">
      <c r="A28" s="585"/>
      <c r="B28" s="586"/>
      <c r="C28" s="587"/>
      <c r="D28" s="588"/>
      <c r="E28" s="589" t="s">
        <v>217</v>
      </c>
      <c r="F28" s="590"/>
      <c r="G28" s="591"/>
      <c r="H28" s="591"/>
      <c r="I28" s="592"/>
      <c r="J28" s="593"/>
    </row>
    <row r="29" spans="1:10" s="127" customFormat="1" ht="34.5" hidden="1" customHeight="1" x14ac:dyDescent="0.25">
      <c r="A29" s="186"/>
      <c r="B29" s="575"/>
      <c r="C29" s="576"/>
      <c r="D29" s="577"/>
      <c r="E29" s="578" t="s">
        <v>218</v>
      </c>
      <c r="F29" s="581"/>
      <c r="G29" s="584"/>
      <c r="H29" s="584"/>
      <c r="I29" s="582"/>
      <c r="J29" s="583"/>
    </row>
    <row r="30" spans="1:10" s="127" customFormat="1" ht="63" hidden="1" x14ac:dyDescent="0.25">
      <c r="A30" s="186"/>
      <c r="B30" s="575"/>
      <c r="C30" s="576"/>
      <c r="D30" s="577"/>
      <c r="E30" s="578" t="s">
        <v>266</v>
      </c>
      <c r="F30" s="581"/>
      <c r="G30" s="584"/>
      <c r="H30" s="584"/>
      <c r="I30" s="582"/>
      <c r="J30" s="583"/>
    </row>
    <row r="31" spans="1:10" s="127" customFormat="1" ht="47.25" hidden="1" x14ac:dyDescent="0.25">
      <c r="A31" s="186"/>
      <c r="B31" s="575"/>
      <c r="C31" s="576"/>
      <c r="D31" s="577"/>
      <c r="E31" s="578" t="s">
        <v>219</v>
      </c>
      <c r="F31" s="581"/>
      <c r="G31" s="584"/>
      <c r="H31" s="584"/>
      <c r="I31" s="582"/>
      <c r="J31" s="583"/>
    </row>
    <row r="32" spans="1:10" s="127" customFormat="1" ht="15.75" hidden="1" x14ac:dyDescent="0.25">
      <c r="A32" s="186"/>
      <c r="B32" s="575"/>
      <c r="C32" s="576"/>
      <c r="D32" s="577"/>
      <c r="E32" s="578"/>
      <c r="F32" s="581"/>
      <c r="G32" s="584"/>
      <c r="H32" s="584"/>
      <c r="I32" s="582"/>
      <c r="J32" s="583"/>
    </row>
    <row r="33" spans="1:10" s="127" customFormat="1" ht="15.75" hidden="1" x14ac:dyDescent="0.25">
      <c r="A33" s="186"/>
      <c r="B33" s="575"/>
      <c r="C33" s="576"/>
      <c r="D33" s="577"/>
      <c r="E33" s="578"/>
      <c r="F33" s="581"/>
      <c r="G33" s="584"/>
      <c r="H33" s="584"/>
      <c r="I33" s="582"/>
      <c r="J33" s="583"/>
    </row>
    <row r="34" spans="1:10" s="127" customFormat="1" ht="15.75" hidden="1" x14ac:dyDescent="0.25">
      <c r="A34" s="186"/>
      <c r="B34" s="575"/>
      <c r="C34" s="576"/>
      <c r="D34" s="577" t="s">
        <v>60</v>
      </c>
      <c r="E34" s="578"/>
      <c r="F34" s="578"/>
      <c r="G34" s="578"/>
      <c r="H34" s="578"/>
      <c r="I34" s="579">
        <f>I35+I36+I40+I41+I42</f>
        <v>0</v>
      </c>
      <c r="J34" s="580"/>
    </row>
    <row r="35" spans="1:10" s="127" customFormat="1" ht="34.5" hidden="1" customHeight="1" x14ac:dyDescent="0.25">
      <c r="A35" s="186"/>
      <c r="B35" s="575"/>
      <c r="C35" s="576"/>
      <c r="D35" s="577"/>
      <c r="E35" s="594" t="s">
        <v>302</v>
      </c>
      <c r="F35" s="578"/>
      <c r="G35" s="578"/>
      <c r="H35" s="578"/>
      <c r="I35" s="579"/>
      <c r="J35" s="580"/>
    </row>
    <row r="36" spans="1:10" s="127" customFormat="1" ht="34.5" hidden="1" customHeight="1" x14ac:dyDescent="0.25">
      <c r="A36" s="186"/>
      <c r="B36" s="575"/>
      <c r="C36" s="576"/>
      <c r="D36" s="577"/>
      <c r="E36" s="594" t="s">
        <v>306</v>
      </c>
      <c r="F36" s="578"/>
      <c r="G36" s="578"/>
      <c r="H36" s="578"/>
      <c r="I36" s="579"/>
      <c r="J36" s="580"/>
    </row>
    <row r="37" spans="1:10" s="127" customFormat="1" ht="47.25" hidden="1" x14ac:dyDescent="0.25">
      <c r="A37" s="186"/>
      <c r="B37" s="575"/>
      <c r="C37" s="576"/>
      <c r="D37" s="577"/>
      <c r="E37" s="578" t="s">
        <v>268</v>
      </c>
      <c r="F37" s="578"/>
      <c r="G37" s="578"/>
      <c r="H37" s="578"/>
      <c r="I37" s="582"/>
      <c r="J37" s="580"/>
    </row>
    <row r="38" spans="1:10" s="127" customFormat="1" ht="47.25" hidden="1" x14ac:dyDescent="0.25">
      <c r="A38" s="186"/>
      <c r="B38" s="575"/>
      <c r="C38" s="576"/>
      <c r="D38" s="577"/>
      <c r="E38" s="578" t="s">
        <v>269</v>
      </c>
      <c r="F38" s="578"/>
      <c r="G38" s="578"/>
      <c r="H38" s="578"/>
      <c r="I38" s="582"/>
      <c r="J38" s="580"/>
    </row>
    <row r="39" spans="1:10" s="127" customFormat="1" ht="31.5" hidden="1" x14ac:dyDescent="0.25">
      <c r="A39" s="186"/>
      <c r="B39" s="575"/>
      <c r="C39" s="576"/>
      <c r="D39" s="577"/>
      <c r="E39" s="578" t="s">
        <v>270</v>
      </c>
      <c r="F39" s="578"/>
      <c r="G39" s="578"/>
      <c r="H39" s="578"/>
      <c r="I39" s="582"/>
      <c r="J39" s="580"/>
    </row>
    <row r="40" spans="1:10" s="127" customFormat="1" ht="34.5" hidden="1" customHeight="1" x14ac:dyDescent="0.25">
      <c r="A40" s="186"/>
      <c r="B40" s="575"/>
      <c r="C40" s="576"/>
      <c r="D40" s="577"/>
      <c r="E40" s="578" t="s">
        <v>325</v>
      </c>
      <c r="F40" s="578"/>
      <c r="G40" s="578"/>
      <c r="H40" s="578"/>
      <c r="I40" s="582"/>
      <c r="J40" s="580"/>
    </row>
    <row r="41" spans="1:10" s="127" customFormat="1" ht="34.5" hidden="1" customHeight="1" x14ac:dyDescent="0.25">
      <c r="A41" s="186"/>
      <c r="B41" s="575"/>
      <c r="C41" s="576"/>
      <c r="D41" s="577"/>
      <c r="E41" s="578" t="s">
        <v>303</v>
      </c>
      <c r="F41" s="578"/>
      <c r="G41" s="578"/>
      <c r="H41" s="578"/>
      <c r="I41" s="582"/>
      <c r="J41" s="580"/>
    </row>
    <row r="42" spans="1:10" s="127" customFormat="1" ht="34.5" hidden="1" customHeight="1" x14ac:dyDescent="0.25">
      <c r="A42" s="186"/>
      <c r="B42" s="575"/>
      <c r="C42" s="576"/>
      <c r="D42" s="577"/>
      <c r="E42" s="578" t="s">
        <v>327</v>
      </c>
      <c r="F42" s="578"/>
      <c r="G42" s="578"/>
      <c r="H42" s="578"/>
      <c r="I42" s="582"/>
      <c r="J42" s="580"/>
    </row>
    <row r="43" spans="1:10" s="127" customFormat="1" ht="15.75" hidden="1" x14ac:dyDescent="0.25">
      <c r="A43" s="186"/>
      <c r="B43" s="575"/>
      <c r="C43" s="576"/>
      <c r="D43" s="577" t="s">
        <v>141</v>
      </c>
      <c r="E43" s="578"/>
      <c r="F43" s="581"/>
      <c r="G43" s="581"/>
      <c r="H43" s="581"/>
      <c r="I43" s="579">
        <f>SUM(I44:I56)</f>
        <v>0</v>
      </c>
      <c r="J43" s="574"/>
    </row>
    <row r="44" spans="1:10" s="127" customFormat="1" ht="84" hidden="1" customHeight="1" x14ac:dyDescent="0.25">
      <c r="A44" s="186"/>
      <c r="B44" s="575"/>
      <c r="C44" s="576"/>
      <c r="D44" s="577"/>
      <c r="E44" s="578" t="s">
        <v>552</v>
      </c>
      <c r="F44" s="697">
        <v>2025</v>
      </c>
      <c r="G44" s="698"/>
      <c r="H44" s="698"/>
      <c r="I44" s="698"/>
      <c r="J44" s="699">
        <v>1</v>
      </c>
    </row>
    <row r="45" spans="1:10" s="127" customFormat="1" ht="95.25" hidden="1" customHeight="1" x14ac:dyDescent="0.25">
      <c r="A45" s="186"/>
      <c r="B45" s="575"/>
      <c r="C45" s="576"/>
      <c r="D45" s="577"/>
      <c r="E45" s="578" t="s">
        <v>575</v>
      </c>
      <c r="F45" s="697" t="s">
        <v>576</v>
      </c>
      <c r="G45" s="716"/>
      <c r="H45" s="718"/>
      <c r="I45" s="582"/>
      <c r="J45" s="719">
        <v>0.68</v>
      </c>
    </row>
    <row r="46" spans="1:10" s="127" customFormat="1" ht="34.5" hidden="1" customHeight="1" x14ac:dyDescent="0.25">
      <c r="A46" s="186"/>
      <c r="B46" s="575"/>
      <c r="C46" s="576"/>
      <c r="D46" s="577"/>
      <c r="E46" s="595" t="s">
        <v>516</v>
      </c>
      <c r="F46" s="581"/>
      <c r="G46" s="717"/>
      <c r="H46" s="581"/>
      <c r="I46" s="582"/>
      <c r="J46" s="574"/>
    </row>
    <row r="47" spans="1:10" s="127" customFormat="1" ht="34.5" hidden="1" customHeight="1" x14ac:dyDescent="0.25">
      <c r="A47" s="186"/>
      <c r="B47" s="575"/>
      <c r="C47" s="576"/>
      <c r="D47" s="577"/>
      <c r="E47" s="595" t="s">
        <v>517</v>
      </c>
      <c r="F47" s="581"/>
      <c r="G47" s="581"/>
      <c r="H47" s="581"/>
      <c r="I47" s="582"/>
      <c r="J47" s="574"/>
    </row>
    <row r="48" spans="1:10" s="127" customFormat="1" ht="93" hidden="1" customHeight="1" x14ac:dyDescent="0.25">
      <c r="A48" s="186"/>
      <c r="B48" s="575"/>
      <c r="C48" s="576"/>
      <c r="D48" s="577"/>
      <c r="E48" s="571" t="s">
        <v>510</v>
      </c>
      <c r="F48" s="581"/>
      <c r="G48" s="581"/>
      <c r="H48" s="581"/>
      <c r="I48" s="582"/>
      <c r="J48" s="574"/>
    </row>
    <row r="49" spans="1:10" s="127" customFormat="1" ht="97.5" hidden="1" customHeight="1" x14ac:dyDescent="0.25">
      <c r="A49" s="186"/>
      <c r="B49" s="575"/>
      <c r="C49" s="576"/>
      <c r="D49" s="577"/>
      <c r="E49" s="571" t="s">
        <v>511</v>
      </c>
      <c r="F49" s="581"/>
      <c r="G49" s="581"/>
      <c r="H49" s="581"/>
      <c r="I49" s="582"/>
      <c r="J49" s="574"/>
    </row>
    <row r="50" spans="1:10" s="127" customFormat="1" ht="71.25" hidden="1" customHeight="1" x14ac:dyDescent="0.25">
      <c r="A50" s="186"/>
      <c r="B50" s="575"/>
      <c r="C50" s="576"/>
      <c r="D50" s="577"/>
      <c r="E50" s="571" t="s">
        <v>518</v>
      </c>
      <c r="F50" s="581"/>
      <c r="G50" s="581"/>
      <c r="H50" s="581"/>
      <c r="I50" s="582"/>
      <c r="J50" s="574"/>
    </row>
    <row r="51" spans="1:10" s="127" customFormat="1" ht="75" hidden="1" customHeight="1" x14ac:dyDescent="0.25">
      <c r="A51" s="186"/>
      <c r="B51" s="575"/>
      <c r="C51" s="576"/>
      <c r="D51" s="577"/>
      <c r="E51" s="571" t="s">
        <v>519</v>
      </c>
      <c r="F51" s="581"/>
      <c r="G51" s="581"/>
      <c r="H51" s="581"/>
      <c r="I51" s="582"/>
      <c r="J51" s="574"/>
    </row>
    <row r="52" spans="1:10" s="127" customFormat="1" ht="34.5" hidden="1" customHeight="1" x14ac:dyDescent="0.25">
      <c r="A52" s="186"/>
      <c r="B52" s="575"/>
      <c r="C52" s="576"/>
      <c r="D52" s="577"/>
      <c r="E52" s="578" t="s">
        <v>307</v>
      </c>
      <c r="F52" s="581"/>
      <c r="G52" s="581"/>
      <c r="H52" s="581"/>
      <c r="I52" s="582"/>
      <c r="J52" s="574"/>
    </row>
    <row r="53" spans="1:10" s="127" customFormat="1" ht="34.5" hidden="1" customHeight="1" x14ac:dyDescent="0.25">
      <c r="A53" s="186"/>
      <c r="B53" s="575"/>
      <c r="C53" s="576"/>
      <c r="D53" s="577"/>
      <c r="E53" s="578" t="s">
        <v>341</v>
      </c>
      <c r="F53" s="581"/>
      <c r="G53" s="581"/>
      <c r="H53" s="581"/>
      <c r="I53" s="582"/>
      <c r="J53" s="574"/>
    </row>
    <row r="54" spans="1:10" s="127" customFormat="1" ht="34.5" hidden="1" customHeight="1" x14ac:dyDescent="0.25">
      <c r="A54" s="186"/>
      <c r="B54" s="575"/>
      <c r="C54" s="576"/>
      <c r="D54" s="577"/>
      <c r="E54" s="578" t="s">
        <v>342</v>
      </c>
      <c r="F54" s="581"/>
      <c r="G54" s="581"/>
      <c r="H54" s="581"/>
      <c r="I54" s="582"/>
      <c r="J54" s="574"/>
    </row>
    <row r="55" spans="1:10" s="127" customFormat="1" ht="34.5" hidden="1" customHeight="1" x14ac:dyDescent="0.25">
      <c r="A55" s="186"/>
      <c r="B55" s="575"/>
      <c r="C55" s="576"/>
      <c r="D55" s="577"/>
      <c r="E55" s="578" t="s">
        <v>343</v>
      </c>
      <c r="F55" s="581"/>
      <c r="G55" s="581"/>
      <c r="H55" s="581"/>
      <c r="I55" s="582"/>
      <c r="J55" s="574"/>
    </row>
    <row r="56" spans="1:10" s="127" customFormat="1" ht="34.5" hidden="1" customHeight="1" x14ac:dyDescent="0.25">
      <c r="A56" s="186"/>
      <c r="B56" s="575"/>
      <c r="C56" s="576"/>
      <c r="D56" s="577"/>
      <c r="E56" s="578" t="s">
        <v>344</v>
      </c>
      <c r="F56" s="581"/>
      <c r="G56" s="581"/>
      <c r="H56" s="581"/>
      <c r="I56" s="582"/>
      <c r="J56" s="574"/>
    </row>
    <row r="57" spans="1:10" s="209" customFormat="1" ht="47.25" hidden="1" x14ac:dyDescent="0.25">
      <c r="A57" s="186" t="s">
        <v>95</v>
      </c>
      <c r="B57" s="187">
        <v>7350</v>
      </c>
      <c r="C57" s="456" t="s">
        <v>84</v>
      </c>
      <c r="D57" s="457" t="s">
        <v>83</v>
      </c>
      <c r="E57" s="596" t="s">
        <v>392</v>
      </c>
      <c r="F57" s="416"/>
      <c r="G57" s="416"/>
      <c r="H57" s="416"/>
      <c r="I57" s="573"/>
      <c r="J57" s="693"/>
    </row>
    <row r="58" spans="1:10" s="209" customFormat="1" ht="78.75" customHeight="1" x14ac:dyDescent="0.25">
      <c r="A58" s="597" t="s">
        <v>514</v>
      </c>
      <c r="B58" s="598">
        <v>7367</v>
      </c>
      <c r="C58" s="599" t="s">
        <v>53</v>
      </c>
      <c r="D58" s="720" t="s">
        <v>520</v>
      </c>
      <c r="E58" s="600" t="s">
        <v>523</v>
      </c>
      <c r="F58" s="601"/>
      <c r="G58" s="602">
        <f t="shared" ref="G58:H58" si="0">G59+G60</f>
        <v>28238235</v>
      </c>
      <c r="H58" s="602">
        <f t="shared" si="0"/>
        <v>2799251</v>
      </c>
      <c r="I58" s="602">
        <f>I59+I60</f>
        <v>3000000</v>
      </c>
      <c r="J58" s="603"/>
    </row>
    <row r="59" spans="1:10" s="127" customFormat="1" ht="72" customHeight="1" x14ac:dyDescent="0.25">
      <c r="A59" s="597"/>
      <c r="B59" s="604"/>
      <c r="C59" s="605"/>
      <c r="D59" s="606"/>
      <c r="E59" s="607" t="s">
        <v>521</v>
      </c>
      <c r="F59" s="607" t="s">
        <v>558</v>
      </c>
      <c r="G59" s="592">
        <v>15870905</v>
      </c>
      <c r="H59" s="592">
        <v>1299251</v>
      </c>
      <c r="I59" s="592">
        <v>1800000</v>
      </c>
      <c r="J59" s="721">
        <v>0.5</v>
      </c>
    </row>
    <row r="60" spans="1:10" s="127" customFormat="1" ht="67.5" customHeight="1" thickBot="1" x14ac:dyDescent="0.3">
      <c r="A60" s="597"/>
      <c r="B60" s="604"/>
      <c r="C60" s="605"/>
      <c r="D60" s="606"/>
      <c r="E60" s="607" t="s">
        <v>522</v>
      </c>
      <c r="F60" s="607" t="s">
        <v>558</v>
      </c>
      <c r="G60" s="592">
        <v>12367330</v>
      </c>
      <c r="H60" s="592">
        <v>1500000</v>
      </c>
      <c r="I60" s="592">
        <v>1200000</v>
      </c>
      <c r="J60" s="721">
        <v>0.5</v>
      </c>
    </row>
    <row r="61" spans="1:10" s="209" customFormat="1" ht="31.5" hidden="1" x14ac:dyDescent="0.25">
      <c r="A61" s="186" t="s">
        <v>97</v>
      </c>
      <c r="B61" s="187">
        <v>7670</v>
      </c>
      <c r="C61" s="608" t="s">
        <v>53</v>
      </c>
      <c r="D61" s="609" t="s">
        <v>69</v>
      </c>
      <c r="E61" s="416" t="s">
        <v>393</v>
      </c>
      <c r="F61" s="572"/>
      <c r="G61" s="572"/>
      <c r="H61" s="572"/>
      <c r="I61" s="610">
        <f>I62+I63+I64</f>
        <v>0</v>
      </c>
      <c r="J61" s="611"/>
    </row>
    <row r="62" spans="1:10" s="127" customFormat="1" ht="31.5" hidden="1" x14ac:dyDescent="0.25">
      <c r="A62" s="585"/>
      <c r="B62" s="604"/>
      <c r="C62" s="484"/>
      <c r="D62" s="694" t="s">
        <v>551</v>
      </c>
      <c r="E62" s="589" t="s">
        <v>393</v>
      </c>
      <c r="F62" s="613"/>
      <c r="G62" s="613"/>
      <c r="H62" s="613"/>
      <c r="I62" s="614"/>
      <c r="J62" s="615"/>
    </row>
    <row r="63" spans="1:10" s="127" customFormat="1" ht="15.75" hidden="1" x14ac:dyDescent="0.25">
      <c r="A63" s="585"/>
      <c r="B63" s="604"/>
      <c r="C63" s="484"/>
      <c r="D63" s="612" t="s">
        <v>524</v>
      </c>
      <c r="E63" s="589" t="s">
        <v>525</v>
      </c>
      <c r="F63" s="613"/>
      <c r="G63" s="613"/>
      <c r="H63" s="613"/>
      <c r="I63" s="614"/>
      <c r="J63" s="615"/>
    </row>
    <row r="64" spans="1:10" s="127" customFormat="1" ht="15.75" hidden="1" x14ac:dyDescent="0.25">
      <c r="A64" s="585"/>
      <c r="B64" s="604"/>
      <c r="C64" s="484"/>
      <c r="D64" s="616"/>
      <c r="E64" s="589" t="s">
        <v>526</v>
      </c>
      <c r="F64" s="613"/>
      <c r="G64" s="613"/>
      <c r="H64" s="613"/>
      <c r="I64" s="614"/>
      <c r="J64" s="615"/>
    </row>
    <row r="65" spans="1:10" s="127" customFormat="1" ht="48" hidden="1" customHeight="1" thickBot="1" x14ac:dyDescent="0.3">
      <c r="A65" s="585" t="s">
        <v>273</v>
      </c>
      <c r="B65" s="604">
        <v>8110</v>
      </c>
      <c r="C65" s="484" t="s">
        <v>275</v>
      </c>
      <c r="D65" s="616" t="s">
        <v>274</v>
      </c>
      <c r="E65" s="607" t="s">
        <v>553</v>
      </c>
      <c r="F65" s="613"/>
      <c r="G65" s="613"/>
      <c r="H65" s="613"/>
      <c r="I65" s="614"/>
      <c r="J65" s="615"/>
    </row>
    <row r="66" spans="1:10" s="127" customFormat="1" ht="44.25" hidden="1" customHeight="1" thickBot="1" x14ac:dyDescent="0.3">
      <c r="A66" s="617" t="s">
        <v>155</v>
      </c>
      <c r="B66" s="618"/>
      <c r="C66" s="619"/>
      <c r="D66" s="620" t="s">
        <v>157</v>
      </c>
      <c r="E66" s="621"/>
      <c r="F66" s="621"/>
      <c r="G66" s="621"/>
      <c r="H66" s="621"/>
      <c r="I66" s="713">
        <f>I67</f>
        <v>0</v>
      </c>
      <c r="J66" s="622"/>
    </row>
    <row r="67" spans="1:10" s="127" customFormat="1" ht="38.25" hidden="1" customHeight="1" thickBot="1" x14ac:dyDescent="0.3">
      <c r="A67" s="623" t="s">
        <v>156</v>
      </c>
      <c r="B67" s="624"/>
      <c r="C67" s="625"/>
      <c r="D67" s="626" t="s">
        <v>157</v>
      </c>
      <c r="E67" s="627"/>
      <c r="F67" s="627"/>
      <c r="G67" s="627"/>
      <c r="H67" s="627"/>
      <c r="I67" s="714">
        <f>I68+I72+I89+I92+I97+I81+I77+I76+I86+I79+I83+I75</f>
        <v>0</v>
      </c>
      <c r="J67" s="628"/>
    </row>
    <row r="68" spans="1:10" s="209" customFormat="1" ht="15.75" hidden="1" x14ac:dyDescent="0.25">
      <c r="A68" s="629" t="s">
        <v>158</v>
      </c>
      <c r="B68" s="630" t="s">
        <v>67</v>
      </c>
      <c r="C68" s="630" t="s">
        <v>47</v>
      </c>
      <c r="D68" s="631" t="s">
        <v>76</v>
      </c>
      <c r="E68" s="632"/>
      <c r="F68" s="632"/>
      <c r="G68" s="632"/>
      <c r="H68" s="632"/>
      <c r="I68" s="715">
        <f>I69+I70+I71</f>
        <v>0</v>
      </c>
      <c r="J68" s="633"/>
    </row>
    <row r="69" spans="1:10" s="127" customFormat="1" ht="51.75" hidden="1" customHeight="1" x14ac:dyDescent="0.25">
      <c r="A69" s="634"/>
      <c r="B69" s="479"/>
      <c r="C69" s="479"/>
      <c r="D69" s="635"/>
      <c r="E69" s="636" t="s">
        <v>554</v>
      </c>
      <c r="F69" s="205"/>
      <c r="G69" s="205"/>
      <c r="H69" s="637"/>
      <c r="I69" s="452"/>
      <c r="J69" s="638"/>
    </row>
    <row r="70" spans="1:10" s="127" customFormat="1" ht="34.5" hidden="1" customHeight="1" x14ac:dyDescent="0.25">
      <c r="A70" s="634"/>
      <c r="B70" s="479"/>
      <c r="C70" s="479"/>
      <c r="D70" s="635"/>
      <c r="E70" s="636" t="s">
        <v>394</v>
      </c>
      <c r="F70" s="205"/>
      <c r="G70" s="205"/>
      <c r="H70" s="637"/>
      <c r="I70" s="452"/>
      <c r="J70" s="638"/>
    </row>
    <row r="71" spans="1:10" s="127" customFormat="1" ht="34.5" hidden="1" customHeight="1" x14ac:dyDescent="0.25">
      <c r="A71" s="634"/>
      <c r="B71" s="479"/>
      <c r="C71" s="479"/>
      <c r="D71" s="635"/>
      <c r="E71" s="636" t="s">
        <v>395</v>
      </c>
      <c r="F71" s="205"/>
      <c r="G71" s="205"/>
      <c r="H71" s="637"/>
      <c r="I71" s="452"/>
      <c r="J71" s="638"/>
    </row>
    <row r="72" spans="1:10" s="209" customFormat="1" ht="34.5" hidden="1" customHeight="1" x14ac:dyDescent="0.25">
      <c r="A72" s="639" t="s">
        <v>203</v>
      </c>
      <c r="B72" s="640">
        <v>1021</v>
      </c>
      <c r="C72" s="641" t="s">
        <v>159</v>
      </c>
      <c r="D72" s="642" t="s">
        <v>204</v>
      </c>
      <c r="E72" s="643"/>
      <c r="F72" s="307"/>
      <c r="G72" s="707">
        <f>G74</f>
        <v>0</v>
      </c>
      <c r="H72" s="707">
        <f>H74</f>
        <v>0</v>
      </c>
      <c r="I72" s="707">
        <f>I73+I74</f>
        <v>0</v>
      </c>
      <c r="J72" s="611"/>
    </row>
    <row r="73" spans="1:10" s="127" customFormat="1" ht="111" hidden="1" customHeight="1" x14ac:dyDescent="0.25">
      <c r="A73" s="645"/>
      <c r="B73" s="646"/>
      <c r="C73" s="647"/>
      <c r="D73" s="648"/>
      <c r="E73" s="636" t="s">
        <v>565</v>
      </c>
      <c r="F73" s="697">
        <v>2025</v>
      </c>
      <c r="G73" s="711"/>
      <c r="H73" s="712"/>
      <c r="I73" s="712"/>
      <c r="J73" s="706"/>
    </row>
    <row r="74" spans="1:10" s="127" customFormat="1" ht="93" hidden="1" customHeight="1" x14ac:dyDescent="0.25">
      <c r="A74" s="645"/>
      <c r="B74" s="646"/>
      <c r="C74" s="647"/>
      <c r="D74" s="648"/>
      <c r="E74" s="636" t="s">
        <v>555</v>
      </c>
      <c r="F74" s="205" t="s">
        <v>560</v>
      </c>
      <c r="G74" s="446"/>
      <c r="H74" s="446"/>
      <c r="I74" s="446"/>
      <c r="J74" s="706">
        <v>0.9</v>
      </c>
    </row>
    <row r="75" spans="1:10" s="127" customFormat="1" ht="34.5" hidden="1" customHeight="1" x14ac:dyDescent="0.25">
      <c r="A75" s="639" t="s">
        <v>207</v>
      </c>
      <c r="B75" s="640">
        <v>1070</v>
      </c>
      <c r="C75" s="641" t="s">
        <v>160</v>
      </c>
      <c r="D75" s="642" t="s">
        <v>373</v>
      </c>
      <c r="E75" s="205" t="s">
        <v>512</v>
      </c>
      <c r="F75" s="700"/>
      <c r="G75" s="700"/>
      <c r="H75" s="701"/>
      <c r="I75" s="702"/>
      <c r="J75" s="638"/>
    </row>
    <row r="76" spans="1:10" s="127" customFormat="1" ht="34.5" hidden="1" customHeight="1" x14ac:dyDescent="0.25">
      <c r="A76" s="639" t="s">
        <v>454</v>
      </c>
      <c r="B76" s="640">
        <v>1183</v>
      </c>
      <c r="C76" s="641" t="s">
        <v>161</v>
      </c>
      <c r="D76" s="649" t="s">
        <v>455</v>
      </c>
      <c r="E76" s="649" t="s">
        <v>467</v>
      </c>
      <c r="F76" s="700"/>
      <c r="G76" s="700"/>
      <c r="H76" s="701"/>
      <c r="I76" s="703"/>
      <c r="J76" s="638"/>
    </row>
    <row r="77" spans="1:10" s="127" customFormat="1" ht="34.5" hidden="1" customHeight="1" x14ac:dyDescent="0.25">
      <c r="A77" s="639" t="s">
        <v>331</v>
      </c>
      <c r="B77" s="640">
        <v>1241</v>
      </c>
      <c r="C77" s="641" t="s">
        <v>161</v>
      </c>
      <c r="D77" s="649" t="s">
        <v>466</v>
      </c>
      <c r="E77" s="637"/>
      <c r="F77" s="700"/>
      <c r="G77" s="700"/>
      <c r="H77" s="701"/>
      <c r="I77" s="703">
        <f>I78</f>
        <v>0</v>
      </c>
      <c r="J77" s="638"/>
    </row>
    <row r="78" spans="1:10" s="127" customFormat="1" ht="34.5" hidden="1" customHeight="1" x14ac:dyDescent="0.25">
      <c r="A78" s="639"/>
      <c r="B78" s="640"/>
      <c r="C78" s="641"/>
      <c r="D78" s="649"/>
      <c r="E78" s="651" t="s">
        <v>475</v>
      </c>
      <c r="F78" s="700"/>
      <c r="G78" s="700"/>
      <c r="H78" s="701"/>
      <c r="I78" s="704"/>
      <c r="J78" s="638"/>
    </row>
    <row r="79" spans="1:10" s="127" customFormat="1" ht="34.5" hidden="1" customHeight="1" x14ac:dyDescent="0.25">
      <c r="A79" s="639" t="s">
        <v>332</v>
      </c>
      <c r="B79" s="640">
        <v>1242</v>
      </c>
      <c r="C79" s="641" t="s">
        <v>161</v>
      </c>
      <c r="D79" s="649" t="s">
        <v>474</v>
      </c>
      <c r="E79" s="637"/>
      <c r="F79" s="700"/>
      <c r="G79" s="700"/>
      <c r="H79" s="701"/>
      <c r="I79" s="703">
        <f>I80</f>
        <v>0</v>
      </c>
      <c r="J79" s="638"/>
    </row>
    <row r="80" spans="1:10" s="127" customFormat="1" ht="67.5" hidden="1" customHeight="1" x14ac:dyDescent="0.25">
      <c r="A80" s="645"/>
      <c r="B80" s="646"/>
      <c r="C80" s="647"/>
      <c r="D80" s="636"/>
      <c r="E80" s="651" t="s">
        <v>475</v>
      </c>
      <c r="F80" s="700"/>
      <c r="G80" s="700"/>
      <c r="H80" s="701"/>
      <c r="I80" s="702"/>
      <c r="J80" s="638"/>
    </row>
    <row r="81" spans="1:10" s="127" customFormat="1" ht="34.5" hidden="1" customHeight="1" x14ac:dyDescent="0.25">
      <c r="A81" s="639" t="s">
        <v>449</v>
      </c>
      <c r="B81" s="640">
        <v>1261</v>
      </c>
      <c r="C81" s="641" t="s">
        <v>161</v>
      </c>
      <c r="D81" s="649" t="s">
        <v>451</v>
      </c>
      <c r="E81" s="636"/>
      <c r="F81" s="700"/>
      <c r="G81" s="700"/>
      <c r="H81" s="701"/>
      <c r="I81" s="705">
        <f>I82</f>
        <v>0</v>
      </c>
      <c r="J81" s="638"/>
    </row>
    <row r="82" spans="1:10" s="127" customFormat="1" ht="72.75" hidden="1" customHeight="1" x14ac:dyDescent="0.25">
      <c r="A82" s="645"/>
      <c r="B82" s="646"/>
      <c r="C82" s="647"/>
      <c r="D82" s="648"/>
      <c r="E82" s="651" t="s">
        <v>304</v>
      </c>
      <c r="F82" s="700"/>
      <c r="G82" s="700"/>
      <c r="H82" s="701"/>
      <c r="I82" s="702"/>
      <c r="J82" s="638"/>
    </row>
    <row r="83" spans="1:10" s="209" customFormat="1" ht="34.5" hidden="1" customHeight="1" x14ac:dyDescent="0.25">
      <c r="A83" s="639" t="s">
        <v>494</v>
      </c>
      <c r="B83" s="640">
        <v>1270</v>
      </c>
      <c r="C83" s="641" t="s">
        <v>161</v>
      </c>
      <c r="D83" s="642" t="s">
        <v>497</v>
      </c>
      <c r="E83" s="653"/>
      <c r="F83" s="307"/>
      <c r="G83" s="610">
        <f>G84</f>
        <v>0</v>
      </c>
      <c r="H83" s="610">
        <f>H84</f>
        <v>0</v>
      </c>
      <c r="I83" s="610">
        <f>I84+I85</f>
        <v>0</v>
      </c>
      <c r="J83" s="611"/>
    </row>
    <row r="84" spans="1:10" s="127" customFormat="1" ht="149.25" hidden="1" customHeight="1" x14ac:dyDescent="0.25">
      <c r="A84" s="639" t="s">
        <v>495</v>
      </c>
      <c r="B84" s="640">
        <v>1273</v>
      </c>
      <c r="C84" s="641" t="s">
        <v>161</v>
      </c>
      <c r="D84" s="648" t="s">
        <v>498</v>
      </c>
      <c r="E84" s="205" t="s">
        <v>475</v>
      </c>
      <c r="F84" s="205" t="s">
        <v>559</v>
      </c>
      <c r="G84" s="446"/>
      <c r="H84" s="446"/>
      <c r="I84" s="446"/>
      <c r="J84" s="706">
        <v>1</v>
      </c>
    </row>
    <row r="85" spans="1:10" s="127" customFormat="1" ht="70.5" hidden="1" customHeight="1" x14ac:dyDescent="0.25">
      <c r="A85" s="639" t="s">
        <v>496</v>
      </c>
      <c r="B85" s="640">
        <v>1274</v>
      </c>
      <c r="C85" s="641" t="s">
        <v>161</v>
      </c>
      <c r="D85" s="648" t="s">
        <v>499</v>
      </c>
      <c r="E85" s="205" t="s">
        <v>475</v>
      </c>
      <c r="F85" s="205"/>
      <c r="G85" s="205"/>
      <c r="H85" s="637"/>
      <c r="I85" s="446"/>
      <c r="J85" s="638"/>
    </row>
    <row r="86" spans="1:10" s="209" customFormat="1" ht="34.5" hidden="1" customHeight="1" x14ac:dyDescent="0.25">
      <c r="A86" s="639" t="s">
        <v>446</v>
      </c>
      <c r="B86" s="640">
        <v>1290</v>
      </c>
      <c r="C86" s="641"/>
      <c r="D86" s="649" t="s">
        <v>447</v>
      </c>
      <c r="E86" s="653"/>
      <c r="F86" s="307"/>
      <c r="G86" s="307"/>
      <c r="H86" s="644"/>
      <c r="I86" s="610">
        <f>I87+I88</f>
        <v>0</v>
      </c>
      <c r="J86" s="611"/>
    </row>
    <row r="87" spans="1:10" s="127" customFormat="1" ht="34.5" hidden="1" customHeight="1" x14ac:dyDescent="0.25">
      <c r="A87" s="639" t="s">
        <v>316</v>
      </c>
      <c r="B87" s="640">
        <v>1291</v>
      </c>
      <c r="C87" s="641" t="s">
        <v>161</v>
      </c>
      <c r="D87" s="636" t="s">
        <v>318</v>
      </c>
      <c r="E87" s="635" t="s">
        <v>468</v>
      </c>
      <c r="F87" s="205"/>
      <c r="G87" s="205"/>
      <c r="H87" s="637"/>
      <c r="I87" s="652"/>
      <c r="J87" s="638"/>
    </row>
    <row r="88" spans="1:10" s="127" customFormat="1" ht="34.5" hidden="1" customHeight="1" x14ac:dyDescent="0.25">
      <c r="A88" s="639" t="s">
        <v>317</v>
      </c>
      <c r="B88" s="640">
        <v>1292</v>
      </c>
      <c r="C88" s="641" t="s">
        <v>161</v>
      </c>
      <c r="D88" s="636" t="s">
        <v>319</v>
      </c>
      <c r="E88" s="635" t="s">
        <v>468</v>
      </c>
      <c r="F88" s="205"/>
      <c r="G88" s="205"/>
      <c r="H88" s="637"/>
      <c r="I88" s="652"/>
      <c r="J88" s="638"/>
    </row>
    <row r="89" spans="1:10" s="209" customFormat="1" ht="34.5" hidden="1" customHeight="1" x14ac:dyDescent="0.25">
      <c r="A89" s="186" t="s">
        <v>377</v>
      </c>
      <c r="B89" s="608" t="s">
        <v>396</v>
      </c>
      <c r="C89" s="508" t="s">
        <v>161</v>
      </c>
      <c r="D89" s="654" t="s">
        <v>531</v>
      </c>
      <c r="E89" s="643"/>
      <c r="F89" s="307"/>
      <c r="G89" s="307"/>
      <c r="H89" s="644"/>
      <c r="I89" s="650">
        <f>I90+I91</f>
        <v>0</v>
      </c>
      <c r="J89" s="611"/>
    </row>
    <row r="90" spans="1:10" s="127" customFormat="1" ht="34.5" hidden="1" customHeight="1" x14ac:dyDescent="0.25">
      <c r="A90" s="655"/>
      <c r="B90" s="637"/>
      <c r="C90" s="637"/>
      <c r="E90" s="651" t="s">
        <v>304</v>
      </c>
      <c r="F90" s="651"/>
      <c r="G90" s="651"/>
      <c r="H90" s="651"/>
      <c r="I90" s="582"/>
      <c r="J90" s="583"/>
    </row>
    <row r="91" spans="1:10" s="127" customFormat="1" ht="34.5" hidden="1" customHeight="1" x14ac:dyDescent="0.25">
      <c r="A91" s="430"/>
      <c r="B91" s="479"/>
      <c r="C91" s="479"/>
      <c r="D91" s="594"/>
      <c r="E91" s="651" t="s">
        <v>305</v>
      </c>
      <c r="F91" s="651"/>
      <c r="G91" s="651"/>
      <c r="H91" s="651"/>
      <c r="I91" s="582"/>
      <c r="J91" s="583"/>
    </row>
    <row r="92" spans="1:10" s="127" customFormat="1" ht="34.5" hidden="1" customHeight="1" x14ac:dyDescent="0.25">
      <c r="A92" s="565" t="s">
        <v>170</v>
      </c>
      <c r="B92" s="630" t="s">
        <v>397</v>
      </c>
      <c r="C92" s="508" t="s">
        <v>168</v>
      </c>
      <c r="D92" s="656" t="s">
        <v>169</v>
      </c>
      <c r="E92" s="637"/>
      <c r="F92" s="637"/>
      <c r="G92" s="637"/>
      <c r="H92" s="637"/>
      <c r="I92" s="650">
        <f>I93+I94+I95+I96</f>
        <v>0</v>
      </c>
      <c r="J92" s="583"/>
    </row>
    <row r="93" spans="1:10" s="127" customFormat="1" ht="34.5" hidden="1" customHeight="1" x14ac:dyDescent="0.25">
      <c r="A93" s="565"/>
      <c r="B93" s="630"/>
      <c r="C93" s="508"/>
      <c r="D93" s="656"/>
      <c r="E93" s="636" t="s">
        <v>503</v>
      </c>
      <c r="F93" s="651"/>
      <c r="G93" s="651"/>
      <c r="H93" s="651"/>
      <c r="I93" s="582"/>
      <c r="J93" s="583"/>
    </row>
    <row r="94" spans="1:10" s="127" customFormat="1" ht="34.5" hidden="1" customHeight="1" x14ac:dyDescent="0.25">
      <c r="A94" s="565"/>
      <c r="B94" s="630"/>
      <c r="C94" s="508"/>
      <c r="D94" s="656"/>
      <c r="E94" s="636" t="s">
        <v>424</v>
      </c>
      <c r="F94" s="651"/>
      <c r="G94" s="651"/>
      <c r="H94" s="651"/>
      <c r="I94" s="582"/>
      <c r="J94" s="583"/>
    </row>
    <row r="95" spans="1:10" s="127" customFormat="1" ht="34.5" hidden="1" customHeight="1" x14ac:dyDescent="0.25">
      <c r="A95" s="565"/>
      <c r="B95" s="630"/>
      <c r="C95" s="508"/>
      <c r="D95" s="656"/>
      <c r="E95" s="636" t="s">
        <v>425</v>
      </c>
      <c r="F95" s="651"/>
      <c r="G95" s="651"/>
      <c r="H95" s="651"/>
      <c r="I95" s="582"/>
      <c r="J95" s="583"/>
    </row>
    <row r="96" spans="1:10" s="127" customFormat="1" ht="34.5" hidden="1" customHeight="1" x14ac:dyDescent="0.25">
      <c r="A96" s="565"/>
      <c r="B96" s="630"/>
      <c r="C96" s="508"/>
      <c r="D96" s="656"/>
      <c r="E96" s="636" t="s">
        <v>426</v>
      </c>
      <c r="F96" s="651"/>
      <c r="G96" s="651"/>
      <c r="H96" s="651"/>
      <c r="I96" s="582"/>
      <c r="J96" s="583"/>
    </row>
    <row r="97" spans="1:10" s="127" customFormat="1" ht="34.5" hidden="1" customHeight="1" thickBot="1" x14ac:dyDescent="0.3">
      <c r="A97" s="657" t="s">
        <v>541</v>
      </c>
      <c r="B97" s="658" t="s">
        <v>556</v>
      </c>
      <c r="C97" s="659" t="s">
        <v>167</v>
      </c>
      <c r="D97" s="660" t="s">
        <v>542</v>
      </c>
      <c r="E97" s="661" t="s">
        <v>557</v>
      </c>
      <c r="F97" s="661"/>
      <c r="G97" s="661"/>
      <c r="H97" s="661"/>
      <c r="I97" s="662"/>
      <c r="J97" s="663"/>
    </row>
    <row r="98" spans="1:10" s="127" customFormat="1" ht="31.5" hidden="1" x14ac:dyDescent="0.25">
      <c r="A98" s="664">
        <v>3700000</v>
      </c>
      <c r="B98" s="665"/>
      <c r="C98" s="666"/>
      <c r="D98" s="667" t="s">
        <v>187</v>
      </c>
      <c r="E98" s="668"/>
      <c r="F98" s="668"/>
      <c r="G98" s="668"/>
      <c r="H98" s="668"/>
      <c r="I98" s="669">
        <f>I99</f>
        <v>0</v>
      </c>
      <c r="J98" s="670"/>
    </row>
    <row r="99" spans="1:10" s="127" customFormat="1" ht="31.5" hidden="1" x14ac:dyDescent="0.25">
      <c r="A99" s="671">
        <v>3710000</v>
      </c>
      <c r="B99" s="646"/>
      <c r="C99" s="647"/>
      <c r="D99" s="649" t="s">
        <v>187</v>
      </c>
      <c r="E99" s="651"/>
      <c r="F99" s="651"/>
      <c r="G99" s="651"/>
      <c r="H99" s="651"/>
      <c r="I99" s="573">
        <f>I100</f>
        <v>0</v>
      </c>
      <c r="J99" s="583"/>
    </row>
    <row r="100" spans="1:10" s="127" customFormat="1" ht="48" hidden="1" thickBot="1" x14ac:dyDescent="0.3">
      <c r="A100" s="672">
        <v>3710160</v>
      </c>
      <c r="B100" s="673" t="s">
        <v>188</v>
      </c>
      <c r="C100" s="673" t="s">
        <v>46</v>
      </c>
      <c r="D100" s="674" t="s">
        <v>189</v>
      </c>
      <c r="E100" s="661" t="s">
        <v>548</v>
      </c>
      <c r="F100" s="661"/>
      <c r="G100" s="661"/>
      <c r="H100" s="661"/>
      <c r="I100" s="675"/>
      <c r="J100" s="663"/>
    </row>
    <row r="101" spans="1:10" s="127" customFormat="1" ht="16.5" thickBot="1" x14ac:dyDescent="0.3">
      <c r="A101" s="842" t="s">
        <v>196</v>
      </c>
      <c r="B101" s="843"/>
      <c r="C101" s="843"/>
      <c r="D101" s="843"/>
      <c r="E101" s="843"/>
      <c r="F101" s="843"/>
      <c r="G101" s="843"/>
      <c r="H101" s="843"/>
      <c r="I101" s="390">
        <f>I66+I15+I98</f>
        <v>1979095</v>
      </c>
      <c r="J101" s="622"/>
    </row>
    <row r="102" spans="1:10" ht="18" customHeight="1" x14ac:dyDescent="0.2">
      <c r="A102" s="206"/>
      <c r="B102" s="206"/>
      <c r="C102" s="206"/>
      <c r="D102" s="206"/>
      <c r="E102" s="206"/>
      <c r="F102" s="206"/>
      <c r="G102" s="206"/>
      <c r="H102" s="206"/>
      <c r="I102" s="391"/>
    </row>
    <row r="104" spans="1:10" s="26" customFormat="1" ht="18.75" x14ac:dyDescent="0.3">
      <c r="A104" s="26" t="s">
        <v>477</v>
      </c>
      <c r="C104" s="126"/>
      <c r="D104" s="722" t="s">
        <v>478</v>
      </c>
      <c r="E104" s="722"/>
      <c r="F104" s="722"/>
      <c r="I104" s="392"/>
    </row>
  </sheetData>
  <mergeCells count="10">
    <mergeCell ref="D104:F104"/>
    <mergeCell ref="F1:J1"/>
    <mergeCell ref="F2:J2"/>
    <mergeCell ref="F3:J3"/>
    <mergeCell ref="F4:J4"/>
    <mergeCell ref="A101:H101"/>
    <mergeCell ref="A9:B9"/>
    <mergeCell ref="C7:J7"/>
    <mergeCell ref="C8:J8"/>
    <mergeCell ref="C6:J6"/>
  </mergeCells>
  <phoneticPr fontId="0" type="noConversion"/>
  <hyperlinks>
    <hyperlink ref="D58" r:id="rId1" location="n23" display="https://zakon.rada.gov.ua/rada/show/971_002-24 - n23" xr:uid="{00000000-0004-0000-0400-000000000000}"/>
  </hyperlinks>
  <pageMargins left="0.78740157480314965" right="0.19685039370078741" top="0.19685039370078741" bottom="0.23622047244094491" header="0.19685039370078741" footer="0.19685039370078741"/>
  <pageSetup paperSize="9" scale="60" fitToHeight="2"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2"/>
  <sheetViews>
    <sheetView view="pageBreakPreview" zoomScale="80" zoomScaleNormal="80" zoomScaleSheetLayoutView="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6.28515625" style="1" customWidth="1"/>
    <col min="7" max="7" width="16.42578125" style="1" customWidth="1"/>
    <col min="8" max="8" width="15.710937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830" t="s">
        <v>582</v>
      </c>
      <c r="I1" s="830"/>
      <c r="J1" s="830"/>
      <c r="K1" s="830"/>
    </row>
    <row r="2" spans="2:13" ht="18.75" customHeight="1" x14ac:dyDescent="0.25">
      <c r="C2" s="3"/>
      <c r="H2" s="834" t="str">
        <f>додаток_1!D2</f>
        <v xml:space="preserve"> до  рішення Здолбунівської міської ради</v>
      </c>
      <c r="I2" s="834"/>
      <c r="J2" s="834"/>
      <c r="K2" s="834"/>
    </row>
    <row r="3" spans="2:13" ht="33.75" customHeight="1" x14ac:dyDescent="0.25">
      <c r="C3" s="3"/>
      <c r="F3" s="33"/>
      <c r="H3" s="834" t="str">
        <f>додаток_1!D3</f>
        <v>"Про зміни до бюджету Здолбунівської міської територіальної громади на 2025 рік"</v>
      </c>
      <c r="I3" s="834"/>
      <c r="J3" s="834"/>
      <c r="K3" s="834"/>
    </row>
    <row r="4" spans="2:13" ht="15.75" x14ac:dyDescent="0.25">
      <c r="C4" s="3"/>
      <c r="H4" s="830" t="str">
        <f>додаток_1!D4</f>
        <v>від 17 грудня 2025 року № 3058</v>
      </c>
      <c r="I4" s="830"/>
      <c r="J4" s="830"/>
      <c r="K4" s="830"/>
    </row>
    <row r="5" spans="2:13" x14ac:dyDescent="0.2">
      <c r="C5" s="3"/>
      <c r="I5" s="33"/>
      <c r="J5" s="33"/>
      <c r="K5" s="33"/>
    </row>
    <row r="6" spans="2:13" ht="20.25" customHeight="1" x14ac:dyDescent="0.2">
      <c r="C6" s="851" t="s">
        <v>487</v>
      </c>
      <c r="D6" s="851"/>
      <c r="E6" s="851"/>
      <c r="F6" s="851"/>
      <c r="G6" s="851"/>
      <c r="H6" s="851"/>
      <c r="I6" s="851"/>
      <c r="J6" s="851"/>
      <c r="K6" s="851"/>
    </row>
    <row r="7" spans="2:13" ht="18.75" x14ac:dyDescent="0.3">
      <c r="C7" s="831" t="s">
        <v>489</v>
      </c>
      <c r="D7" s="831"/>
      <c r="E7" s="831"/>
      <c r="F7" s="831"/>
      <c r="G7" s="831"/>
      <c r="H7" s="831"/>
      <c r="I7" s="831"/>
      <c r="J7" s="831"/>
      <c r="K7" s="831"/>
    </row>
    <row r="8" spans="2:13" ht="18.75" x14ac:dyDescent="0.3">
      <c r="C8" s="831" t="s">
        <v>347</v>
      </c>
      <c r="D8" s="831"/>
      <c r="E8" s="831"/>
      <c r="F8" s="831"/>
      <c r="G8" s="831"/>
      <c r="H8" s="831"/>
      <c r="I8" s="831"/>
      <c r="J8" s="831"/>
      <c r="K8" s="831"/>
    </row>
    <row r="9" spans="2:13" s="35" customFormat="1" ht="11.25" x14ac:dyDescent="0.2">
      <c r="B9" s="34">
        <v>1755900000</v>
      </c>
      <c r="D9" s="36"/>
      <c r="E9" s="36"/>
      <c r="F9" s="36"/>
      <c r="G9" s="36"/>
      <c r="H9" s="36"/>
      <c r="I9" s="36"/>
      <c r="J9" s="36"/>
    </row>
    <row r="10" spans="2:13" s="35" customFormat="1" ht="11.25" x14ac:dyDescent="0.2">
      <c r="B10" s="35" t="s">
        <v>127</v>
      </c>
      <c r="D10" s="37"/>
      <c r="E10" s="37"/>
      <c r="F10" s="37"/>
      <c r="G10" s="37"/>
      <c r="H10" s="37"/>
      <c r="I10" s="37"/>
      <c r="J10" s="37"/>
    </row>
    <row r="11" spans="2:13" ht="13.5" thickBot="1" x14ac:dyDescent="0.25">
      <c r="J11" s="1" t="s">
        <v>19</v>
      </c>
    </row>
    <row r="12" spans="2:13" ht="89.25" customHeight="1" x14ac:dyDescent="0.2">
      <c r="B12" s="845" t="s">
        <v>134</v>
      </c>
      <c r="C12" s="847" t="s">
        <v>129</v>
      </c>
      <c r="D12" s="847" t="s">
        <v>118</v>
      </c>
      <c r="E12" s="847" t="s">
        <v>135</v>
      </c>
      <c r="F12" s="849" t="s">
        <v>136</v>
      </c>
      <c r="G12" s="847" t="s">
        <v>137</v>
      </c>
      <c r="H12" s="849" t="s">
        <v>108</v>
      </c>
      <c r="I12" s="849" t="s">
        <v>15</v>
      </c>
      <c r="J12" s="849" t="s">
        <v>5</v>
      </c>
      <c r="K12" s="852"/>
    </row>
    <row r="13" spans="2:13" ht="60" customHeight="1" thickBot="1" x14ac:dyDescent="0.25">
      <c r="B13" s="846"/>
      <c r="C13" s="848"/>
      <c r="D13" s="848"/>
      <c r="E13" s="848"/>
      <c r="F13" s="850"/>
      <c r="G13" s="848"/>
      <c r="H13" s="850"/>
      <c r="I13" s="850"/>
      <c r="J13" s="38" t="s">
        <v>109</v>
      </c>
      <c r="K13" s="39" t="s">
        <v>110</v>
      </c>
    </row>
    <row r="14" spans="2:13" ht="19.5" customHeight="1" thickBot="1" x14ac:dyDescent="0.25">
      <c r="B14" s="40">
        <v>1</v>
      </c>
      <c r="C14" s="41">
        <v>2</v>
      </c>
      <c r="D14" s="41">
        <v>3</v>
      </c>
      <c r="E14" s="41">
        <v>4</v>
      </c>
      <c r="F14" s="42">
        <v>5</v>
      </c>
      <c r="G14" s="41">
        <v>6</v>
      </c>
      <c r="H14" s="42">
        <v>7</v>
      </c>
      <c r="I14" s="42">
        <v>8</v>
      </c>
      <c r="J14" s="42">
        <v>9</v>
      </c>
      <c r="K14" s="43">
        <v>10</v>
      </c>
    </row>
    <row r="15" spans="2:13" s="144" customFormat="1" ht="15.75" customHeight="1" thickBot="1" x14ac:dyDescent="0.3">
      <c r="B15" s="401" t="s">
        <v>154</v>
      </c>
      <c r="C15" s="402"/>
      <c r="D15" s="403"/>
      <c r="E15" s="404" t="s">
        <v>45</v>
      </c>
      <c r="F15" s="405"/>
      <c r="G15" s="405"/>
      <c r="H15" s="406">
        <f>SUM(H16:H47)</f>
        <v>3100000</v>
      </c>
      <c r="I15" s="406">
        <f t="shared" ref="I15:K15" si="0">SUM(I16:I47)</f>
        <v>1020905</v>
      </c>
      <c r="J15" s="406">
        <f>SUM(J16:J47)</f>
        <v>2079095</v>
      </c>
      <c r="K15" s="407">
        <f t="shared" si="0"/>
        <v>2079095</v>
      </c>
      <c r="M15" s="236"/>
    </row>
    <row r="16" spans="2:13" ht="63" hidden="1" customHeight="1" x14ac:dyDescent="0.2">
      <c r="B16" s="394" t="s">
        <v>90</v>
      </c>
      <c r="C16" s="395" t="s">
        <v>74</v>
      </c>
      <c r="D16" s="396" t="s">
        <v>46</v>
      </c>
      <c r="E16" s="397" t="s">
        <v>75</v>
      </c>
      <c r="F16" s="398"/>
      <c r="G16" s="399"/>
      <c r="H16" s="46">
        <f>J16</f>
        <v>0</v>
      </c>
      <c r="I16" s="47"/>
      <c r="J16" s="48">
        <f>K16</f>
        <v>0</v>
      </c>
      <c r="K16" s="400"/>
      <c r="M16" s="44"/>
    </row>
    <row r="17" spans="2:13" ht="44.25" hidden="1" customHeight="1" x14ac:dyDescent="0.2">
      <c r="B17" s="256" t="s">
        <v>91</v>
      </c>
      <c r="C17" s="203" t="s">
        <v>70</v>
      </c>
      <c r="D17" s="264" t="s">
        <v>55</v>
      </c>
      <c r="E17" s="331" t="s">
        <v>85</v>
      </c>
      <c r="F17" s="315" t="s">
        <v>402</v>
      </c>
      <c r="G17" s="51" t="s">
        <v>428</v>
      </c>
      <c r="H17" s="316">
        <f>I17+J17</f>
        <v>0</v>
      </c>
      <c r="I17" s="317">
        <f>додаток_3!E18</f>
        <v>0</v>
      </c>
      <c r="J17" s="318"/>
      <c r="K17" s="319"/>
    </row>
    <row r="18" spans="2:13" ht="75.75" hidden="1" customHeight="1" x14ac:dyDescent="0.2">
      <c r="B18" s="256" t="s">
        <v>366</v>
      </c>
      <c r="C18" s="203">
        <v>3032</v>
      </c>
      <c r="D18" s="264" t="s">
        <v>65</v>
      </c>
      <c r="E18" s="331" t="s">
        <v>367</v>
      </c>
      <c r="F18" s="315" t="s">
        <v>403</v>
      </c>
      <c r="G18" s="51" t="s">
        <v>428</v>
      </c>
      <c r="H18" s="316">
        <f>I18</f>
        <v>0</v>
      </c>
      <c r="I18" s="317">
        <f>додаток_3!E19</f>
        <v>0</v>
      </c>
      <c r="J18" s="318"/>
      <c r="K18" s="319"/>
    </row>
    <row r="19" spans="2:13" ht="90" hidden="1" customHeight="1" x14ac:dyDescent="0.2">
      <c r="B19" s="257" t="s">
        <v>92</v>
      </c>
      <c r="C19" s="202">
        <v>3033</v>
      </c>
      <c r="D19" s="264" t="s">
        <v>65</v>
      </c>
      <c r="E19" s="331" t="str">
        <f>додаток_3!D20</f>
        <v>Компенсаційні виплати на пільговий проїзд автомобільним транспортом окремим категоріям громадян</v>
      </c>
      <c r="F19" s="315" t="s">
        <v>403</v>
      </c>
      <c r="G19" s="51" t="s">
        <v>428</v>
      </c>
      <c r="H19" s="316">
        <f>I19+J19</f>
        <v>0</v>
      </c>
      <c r="I19" s="317">
        <f>додаток_3!E20</f>
        <v>0</v>
      </c>
      <c r="J19" s="317"/>
      <c r="K19" s="319"/>
    </row>
    <row r="20" spans="2:13" ht="87.75" hidden="1" customHeight="1" x14ac:dyDescent="0.2">
      <c r="B20" s="255" t="s">
        <v>225</v>
      </c>
      <c r="C20" s="202">
        <v>3035</v>
      </c>
      <c r="D20" s="263" t="s">
        <v>65</v>
      </c>
      <c r="E20" s="204" t="s">
        <v>226</v>
      </c>
      <c r="F20" s="315" t="s">
        <v>404</v>
      </c>
      <c r="G20" s="51" t="s">
        <v>428</v>
      </c>
      <c r="H20" s="316">
        <f>I20+J20</f>
        <v>0</v>
      </c>
      <c r="I20" s="317">
        <f>додаток_3!E21</f>
        <v>0</v>
      </c>
      <c r="J20" s="317"/>
      <c r="K20" s="319"/>
      <c r="M20" s="44"/>
    </row>
    <row r="21" spans="2:13" ht="66" hidden="1" customHeight="1" x14ac:dyDescent="0.2">
      <c r="B21" s="256" t="s">
        <v>284</v>
      </c>
      <c r="C21" s="203" t="s">
        <v>285</v>
      </c>
      <c r="D21" s="264" t="s">
        <v>282</v>
      </c>
      <c r="E21" s="204" t="s">
        <v>283</v>
      </c>
      <c r="F21" s="315" t="s">
        <v>419</v>
      </c>
      <c r="G21" s="51" t="s">
        <v>428</v>
      </c>
      <c r="H21" s="316">
        <f>J21</f>
        <v>0</v>
      </c>
      <c r="I21" s="317"/>
      <c r="J21" s="316">
        <f>K21</f>
        <v>0</v>
      </c>
      <c r="K21" s="319"/>
      <c r="M21" s="44"/>
    </row>
    <row r="22" spans="2:13" ht="54" hidden="1" customHeight="1" x14ac:dyDescent="0.2">
      <c r="B22" s="252" t="s">
        <v>336</v>
      </c>
      <c r="C22" s="261">
        <v>3112</v>
      </c>
      <c r="D22" s="314" t="s">
        <v>177</v>
      </c>
      <c r="E22" s="204" t="s">
        <v>338</v>
      </c>
      <c r="F22" s="315" t="s">
        <v>401</v>
      </c>
      <c r="G22" s="51" t="s">
        <v>428</v>
      </c>
      <c r="H22" s="316">
        <f>I22+J22</f>
        <v>0</v>
      </c>
      <c r="I22" s="317">
        <f>додаток_3!F23</f>
        <v>0</v>
      </c>
      <c r="J22" s="317"/>
      <c r="K22" s="319"/>
    </row>
    <row r="23" spans="2:13" ht="76.5" hidden="1" customHeight="1" x14ac:dyDescent="0.2">
      <c r="B23" s="292" t="s">
        <v>281</v>
      </c>
      <c r="C23" s="293">
        <v>3160</v>
      </c>
      <c r="D23" s="240" t="s">
        <v>67</v>
      </c>
      <c r="E23" s="204" t="s">
        <v>280</v>
      </c>
      <c r="F23" s="315" t="s">
        <v>403</v>
      </c>
      <c r="G23" s="51" t="s">
        <v>428</v>
      </c>
      <c r="H23" s="316">
        <f>I23</f>
        <v>0</v>
      </c>
      <c r="I23" s="317">
        <f>додаток_3!E24</f>
        <v>0</v>
      </c>
      <c r="J23" s="317"/>
      <c r="K23" s="319"/>
    </row>
    <row r="24" spans="2:13" ht="72" hidden="1" customHeight="1" x14ac:dyDescent="0.2">
      <c r="B24" s="256" t="s">
        <v>124</v>
      </c>
      <c r="C24" s="203" t="s">
        <v>102</v>
      </c>
      <c r="D24" s="264" t="s">
        <v>48</v>
      </c>
      <c r="E24" s="204" t="s">
        <v>103</v>
      </c>
      <c r="F24" s="315" t="s">
        <v>403</v>
      </c>
      <c r="G24" s="51" t="s">
        <v>428</v>
      </c>
      <c r="H24" s="316">
        <f>I24+J24</f>
        <v>0</v>
      </c>
      <c r="I24" s="317"/>
      <c r="J24" s="317"/>
      <c r="K24" s="319"/>
    </row>
    <row r="25" spans="2:13" ht="41.25" hidden="1" customHeight="1" x14ac:dyDescent="0.2">
      <c r="B25" s="256" t="s">
        <v>124</v>
      </c>
      <c r="C25" s="203" t="s">
        <v>102</v>
      </c>
      <c r="D25" s="264" t="s">
        <v>48</v>
      </c>
      <c r="E25" s="204" t="s">
        <v>103</v>
      </c>
      <c r="F25" s="315" t="s">
        <v>406</v>
      </c>
      <c r="G25" s="51" t="s">
        <v>428</v>
      </c>
      <c r="H25" s="316">
        <f>I25+J25</f>
        <v>0</v>
      </c>
      <c r="I25" s="317"/>
      <c r="J25" s="317"/>
      <c r="K25" s="319"/>
    </row>
    <row r="26" spans="2:13" ht="41.25" hidden="1" customHeight="1" x14ac:dyDescent="0.2">
      <c r="B26" s="256" t="s">
        <v>124</v>
      </c>
      <c r="C26" s="203" t="s">
        <v>102</v>
      </c>
      <c r="D26" s="264" t="s">
        <v>48</v>
      </c>
      <c r="E26" s="204" t="s">
        <v>103</v>
      </c>
      <c r="F26" s="315" t="s">
        <v>513</v>
      </c>
      <c r="G26" s="51" t="s">
        <v>428</v>
      </c>
      <c r="H26" s="316">
        <f>I26+J26</f>
        <v>0</v>
      </c>
      <c r="I26" s="317"/>
      <c r="J26" s="317"/>
      <c r="K26" s="319"/>
    </row>
    <row r="27" spans="2:13" ht="48" hidden="1" customHeight="1" x14ac:dyDescent="0.2">
      <c r="B27" s="256" t="s">
        <v>125</v>
      </c>
      <c r="C27" s="203" t="s">
        <v>104</v>
      </c>
      <c r="D27" s="264" t="s">
        <v>51</v>
      </c>
      <c r="E27" s="385" t="s">
        <v>105</v>
      </c>
      <c r="F27" s="315" t="s">
        <v>407</v>
      </c>
      <c r="G27" s="51" t="s">
        <v>428</v>
      </c>
      <c r="H27" s="316">
        <f>I27+J27</f>
        <v>0</v>
      </c>
      <c r="I27" s="317">
        <f>додаток_3!E26</f>
        <v>0</v>
      </c>
      <c r="J27" s="317"/>
      <c r="K27" s="319"/>
    </row>
    <row r="28" spans="2:13" ht="84" customHeight="1" x14ac:dyDescent="0.2">
      <c r="B28" s="257" t="s">
        <v>138</v>
      </c>
      <c r="C28" s="258" t="s">
        <v>139</v>
      </c>
      <c r="D28" s="265" t="s">
        <v>49</v>
      </c>
      <c r="E28" s="332" t="s">
        <v>140</v>
      </c>
      <c r="F28" s="333" t="s">
        <v>408</v>
      </c>
      <c r="G28" s="51" t="s">
        <v>428</v>
      </c>
      <c r="H28" s="320">
        <f>I28</f>
        <v>420905</v>
      </c>
      <c r="I28" s="321">
        <v>420905</v>
      </c>
      <c r="J28" s="321"/>
      <c r="K28" s="322"/>
      <c r="M28" s="44"/>
    </row>
    <row r="29" spans="2:13" ht="86.25" customHeight="1" x14ac:dyDescent="0.2">
      <c r="B29" s="255" t="s">
        <v>191</v>
      </c>
      <c r="C29" s="203" t="s">
        <v>192</v>
      </c>
      <c r="D29" s="263" t="s">
        <v>49</v>
      </c>
      <c r="E29" s="204" t="s">
        <v>193</v>
      </c>
      <c r="F29" s="333" t="s">
        <v>408</v>
      </c>
      <c r="G29" s="51" t="s">
        <v>428</v>
      </c>
      <c r="H29" s="316">
        <f>I29</f>
        <v>300000</v>
      </c>
      <c r="I29" s="317">
        <f>додаток_3!E29</f>
        <v>300000</v>
      </c>
      <c r="J29" s="317"/>
      <c r="K29" s="319"/>
    </row>
    <row r="30" spans="2:13" ht="107.25" hidden="1" customHeight="1" x14ac:dyDescent="0.2">
      <c r="B30" s="256" t="s">
        <v>287</v>
      </c>
      <c r="C30" s="203" t="s">
        <v>286</v>
      </c>
      <c r="D30" s="264" t="s">
        <v>49</v>
      </c>
      <c r="E30" s="204" t="str">
        <f>додаток_3!D30</f>
        <v>Інша діяльність, пов'язана з експлуатацією об'єктів житлово-комунального господарства</v>
      </c>
      <c r="F30" s="315" t="s">
        <v>409</v>
      </c>
      <c r="G30" s="51" t="s">
        <v>428</v>
      </c>
      <c r="H30" s="316">
        <f>I30</f>
        <v>-100000</v>
      </c>
      <c r="I30" s="317">
        <f>додаток_3!E30</f>
        <v>-100000</v>
      </c>
      <c r="J30" s="317"/>
      <c r="K30" s="319"/>
    </row>
    <row r="31" spans="2:13" ht="42.75" customHeight="1" x14ac:dyDescent="0.2">
      <c r="B31" s="256" t="s">
        <v>93</v>
      </c>
      <c r="C31" s="203" t="s">
        <v>78</v>
      </c>
      <c r="D31" s="264" t="s">
        <v>49</v>
      </c>
      <c r="E31" s="204" t="s">
        <v>79</v>
      </c>
      <c r="F31" s="315" t="s">
        <v>438</v>
      </c>
      <c r="G31" s="51" t="s">
        <v>428</v>
      </c>
      <c r="H31" s="316">
        <f>I31+J31</f>
        <v>-720905</v>
      </c>
      <c r="I31" s="317">
        <f>додаток_3!E31</f>
        <v>300000</v>
      </c>
      <c r="J31" s="316">
        <f>K31</f>
        <v>-1020905</v>
      </c>
      <c r="K31" s="319">
        <v>-1020905</v>
      </c>
    </row>
    <row r="32" spans="2:13" ht="109.5" hidden="1" customHeight="1" x14ac:dyDescent="0.2">
      <c r="B32" s="256" t="s">
        <v>481</v>
      </c>
      <c r="C32" s="203" t="s">
        <v>479</v>
      </c>
      <c r="D32" s="264" t="s">
        <v>272</v>
      </c>
      <c r="E32" s="204" t="s">
        <v>480</v>
      </c>
      <c r="F32" s="315" t="s">
        <v>482</v>
      </c>
      <c r="G32" s="51" t="s">
        <v>483</v>
      </c>
      <c r="H32" s="316">
        <f>I32</f>
        <v>0</v>
      </c>
      <c r="I32" s="317">
        <f>додаток_3!E32</f>
        <v>0</v>
      </c>
      <c r="J32" s="317"/>
      <c r="K32" s="319"/>
    </row>
    <row r="33" spans="2:13" ht="63.75" hidden="1" customHeight="1" x14ac:dyDescent="0.2">
      <c r="B33" s="256" t="s">
        <v>369</v>
      </c>
      <c r="C33" s="203" t="s">
        <v>370</v>
      </c>
      <c r="D33" s="264" t="s">
        <v>272</v>
      </c>
      <c r="E33" s="204" t="s">
        <v>371</v>
      </c>
      <c r="F33" s="315" t="s">
        <v>419</v>
      </c>
      <c r="G33" s="51" t="s">
        <v>428</v>
      </c>
      <c r="H33" s="316">
        <f>J33</f>
        <v>0</v>
      </c>
      <c r="I33" s="317"/>
      <c r="J33" s="316">
        <f>K33</f>
        <v>0</v>
      </c>
      <c r="K33" s="319">
        <f>додаток_3!J33</f>
        <v>0</v>
      </c>
    </row>
    <row r="34" spans="2:13" ht="60" hidden="1" customHeight="1" x14ac:dyDescent="0.2">
      <c r="B34" s="256" t="s">
        <v>94</v>
      </c>
      <c r="C34" s="202">
        <v>7130</v>
      </c>
      <c r="D34" s="264" t="s">
        <v>54</v>
      </c>
      <c r="E34" s="204" t="s">
        <v>68</v>
      </c>
      <c r="F34" s="315" t="s">
        <v>410</v>
      </c>
      <c r="G34" s="51" t="s">
        <v>428</v>
      </c>
      <c r="H34" s="316">
        <f>I34+J34</f>
        <v>0</v>
      </c>
      <c r="I34" s="317">
        <f>додаток_3!E34</f>
        <v>0</v>
      </c>
      <c r="J34" s="317"/>
      <c r="K34" s="319"/>
    </row>
    <row r="35" spans="2:13" ht="38.25" hidden="1" x14ac:dyDescent="0.2">
      <c r="B35" s="256" t="s">
        <v>95</v>
      </c>
      <c r="C35" s="202">
        <v>7350</v>
      </c>
      <c r="D35" s="264" t="s">
        <v>84</v>
      </c>
      <c r="E35" s="204" t="s">
        <v>83</v>
      </c>
      <c r="F35" s="315" t="s">
        <v>411</v>
      </c>
      <c r="G35" s="51" t="s">
        <v>428</v>
      </c>
      <c r="H35" s="316">
        <f t="shared" ref="H35:H38" si="1">I35+J35</f>
        <v>0</v>
      </c>
      <c r="I35" s="317"/>
      <c r="J35" s="316">
        <f>додаток_3!J35</f>
        <v>0</v>
      </c>
      <c r="K35" s="319">
        <f t="shared" ref="K35" si="2">J35</f>
        <v>0</v>
      </c>
    </row>
    <row r="36" spans="2:13" ht="53.25" hidden="1" customHeight="1" x14ac:dyDescent="0.2">
      <c r="B36" s="256" t="s">
        <v>514</v>
      </c>
      <c r="C36" s="202">
        <v>7367</v>
      </c>
      <c r="D36" s="264" t="s">
        <v>53</v>
      </c>
      <c r="E36" s="204" t="s">
        <v>515</v>
      </c>
      <c r="F36" s="315" t="s">
        <v>419</v>
      </c>
      <c r="G36" s="51" t="s">
        <v>428</v>
      </c>
      <c r="H36" s="316">
        <f>J36</f>
        <v>0</v>
      </c>
      <c r="I36" s="317"/>
      <c r="J36" s="316"/>
      <c r="K36" s="319"/>
    </row>
    <row r="37" spans="2:13" ht="53.25" customHeight="1" x14ac:dyDescent="0.2">
      <c r="B37" s="256" t="s">
        <v>514</v>
      </c>
      <c r="C37" s="202">
        <v>7367</v>
      </c>
      <c r="D37" s="264" t="s">
        <v>53</v>
      </c>
      <c r="E37" s="204" t="s">
        <v>515</v>
      </c>
      <c r="F37" s="315" t="s">
        <v>419</v>
      </c>
      <c r="G37" s="51" t="s">
        <v>428</v>
      </c>
      <c r="H37" s="316">
        <f>J37</f>
        <v>3000000</v>
      </c>
      <c r="I37" s="317"/>
      <c r="J37" s="316">
        <v>3000000</v>
      </c>
      <c r="K37" s="319">
        <v>3000000</v>
      </c>
    </row>
    <row r="38" spans="2:13" ht="59.25" hidden="1" customHeight="1" x14ac:dyDescent="0.2">
      <c r="B38" s="256" t="s">
        <v>96</v>
      </c>
      <c r="C38" s="202">
        <v>7461</v>
      </c>
      <c r="D38" s="264" t="s">
        <v>81</v>
      </c>
      <c r="E38" s="204" t="s">
        <v>82</v>
      </c>
      <c r="F38" s="315" t="s">
        <v>412</v>
      </c>
      <c r="G38" s="51" t="s">
        <v>428</v>
      </c>
      <c r="H38" s="316">
        <f t="shared" si="1"/>
        <v>0</v>
      </c>
      <c r="I38" s="317">
        <f>додаток_3!F38</f>
        <v>0</v>
      </c>
      <c r="J38" s="316"/>
      <c r="K38" s="319"/>
    </row>
    <row r="39" spans="2:13" ht="58.5" hidden="1" customHeight="1" x14ac:dyDescent="0.2">
      <c r="B39" s="256" t="s">
        <v>97</v>
      </c>
      <c r="C39" s="202">
        <v>7670</v>
      </c>
      <c r="D39" s="264" t="s">
        <v>53</v>
      </c>
      <c r="E39" s="204" t="s">
        <v>69</v>
      </c>
      <c r="F39" s="315" t="s">
        <v>419</v>
      </c>
      <c r="G39" s="51" t="s">
        <v>428</v>
      </c>
      <c r="H39" s="316">
        <f>I39+J39</f>
        <v>0</v>
      </c>
      <c r="I39" s="317"/>
      <c r="J39" s="316">
        <f>K39</f>
        <v>0</v>
      </c>
      <c r="K39" s="319">
        <f>додаток_3!J39</f>
        <v>0</v>
      </c>
    </row>
    <row r="40" spans="2:13" ht="97.5" hidden="1" customHeight="1" x14ac:dyDescent="0.2">
      <c r="B40" s="256" t="s">
        <v>101</v>
      </c>
      <c r="C40" s="202">
        <v>7693</v>
      </c>
      <c r="D40" s="264" t="s">
        <v>53</v>
      </c>
      <c r="E40" s="204" t="s">
        <v>100</v>
      </c>
      <c r="F40" s="315" t="s">
        <v>413</v>
      </c>
      <c r="G40" s="51" t="s">
        <v>428</v>
      </c>
      <c r="H40" s="316">
        <f>J40+I40</f>
        <v>0</v>
      </c>
      <c r="I40" s="317">
        <f>додаток_3!F41</f>
        <v>0</v>
      </c>
      <c r="J40" s="316"/>
      <c r="K40" s="319"/>
    </row>
    <row r="41" spans="2:13" ht="70.5" hidden="1" customHeight="1" x14ac:dyDescent="0.2">
      <c r="B41" s="259" t="s">
        <v>273</v>
      </c>
      <c r="C41" s="260">
        <v>8110</v>
      </c>
      <c r="D41" s="266" t="s">
        <v>275</v>
      </c>
      <c r="E41" s="204" t="s">
        <v>274</v>
      </c>
      <c r="F41" s="315" t="s">
        <v>566</v>
      </c>
      <c r="G41" s="51" t="s">
        <v>567</v>
      </c>
      <c r="H41" s="316">
        <f t="shared" ref="H41:H46" si="3">I41+J41</f>
        <v>0</v>
      </c>
      <c r="I41" s="317">
        <v>0</v>
      </c>
      <c r="J41" s="316"/>
      <c r="K41" s="319"/>
    </row>
    <row r="42" spans="2:13" ht="82.5" hidden="1" customHeight="1" x14ac:dyDescent="0.2">
      <c r="B42" s="259" t="s">
        <v>273</v>
      </c>
      <c r="C42" s="260">
        <v>8110</v>
      </c>
      <c r="D42" s="266" t="s">
        <v>275</v>
      </c>
      <c r="E42" s="204" t="s">
        <v>274</v>
      </c>
      <c r="F42" s="315" t="s">
        <v>470</v>
      </c>
      <c r="G42" s="51" t="s">
        <v>463</v>
      </c>
      <c r="H42" s="316">
        <f t="shared" si="3"/>
        <v>0</v>
      </c>
      <c r="I42" s="317">
        <v>0</v>
      </c>
      <c r="J42" s="317"/>
      <c r="K42" s="319"/>
    </row>
    <row r="43" spans="2:13" ht="76.5" hidden="1" customHeight="1" x14ac:dyDescent="0.2">
      <c r="B43" s="259" t="s">
        <v>273</v>
      </c>
      <c r="C43" s="260">
        <v>8110</v>
      </c>
      <c r="D43" s="266" t="s">
        <v>275</v>
      </c>
      <c r="E43" s="204" t="s">
        <v>274</v>
      </c>
      <c r="F43" s="315" t="s">
        <v>436</v>
      </c>
      <c r="G43" s="51" t="s">
        <v>437</v>
      </c>
      <c r="H43" s="316">
        <f>I43+J43</f>
        <v>0</v>
      </c>
      <c r="I43" s="317">
        <v>0</v>
      </c>
      <c r="J43" s="317"/>
      <c r="K43" s="319"/>
    </row>
    <row r="44" spans="2:13" ht="57" hidden="1" customHeight="1" x14ac:dyDescent="0.2">
      <c r="B44" s="259" t="s">
        <v>278</v>
      </c>
      <c r="C44" s="260">
        <v>8220</v>
      </c>
      <c r="D44" s="266" t="s">
        <v>228</v>
      </c>
      <c r="E44" s="204" t="s">
        <v>279</v>
      </c>
      <c r="F44" s="315" t="s">
        <v>414</v>
      </c>
      <c r="G44" s="51" t="s">
        <v>431</v>
      </c>
      <c r="H44" s="316">
        <f t="shared" si="3"/>
        <v>0</v>
      </c>
      <c r="I44" s="317">
        <f>додаток_3!E43</f>
        <v>0</v>
      </c>
      <c r="J44" s="317"/>
      <c r="K44" s="319"/>
    </row>
    <row r="45" spans="2:13" ht="63" hidden="1" customHeight="1" x14ac:dyDescent="0.2">
      <c r="B45" s="255" t="s">
        <v>276</v>
      </c>
      <c r="C45" s="202">
        <v>8240</v>
      </c>
      <c r="D45" s="263" t="s">
        <v>228</v>
      </c>
      <c r="E45" s="204" t="s">
        <v>277</v>
      </c>
      <c r="F45" s="315" t="s">
        <v>471</v>
      </c>
      <c r="G45" s="51" t="s">
        <v>429</v>
      </c>
      <c r="H45" s="316">
        <f>I45+J45</f>
        <v>0</v>
      </c>
      <c r="I45" s="317">
        <f>додаток_3!E44</f>
        <v>0</v>
      </c>
      <c r="J45" s="317">
        <f>K45</f>
        <v>0</v>
      </c>
      <c r="K45" s="319">
        <f>додаток_3!J44</f>
        <v>0</v>
      </c>
    </row>
    <row r="46" spans="2:13" ht="63" hidden="1" customHeight="1" x14ac:dyDescent="0.2">
      <c r="B46" s="255" t="s">
        <v>99</v>
      </c>
      <c r="C46" s="202">
        <v>8340</v>
      </c>
      <c r="D46" s="264" t="s">
        <v>86</v>
      </c>
      <c r="E46" s="204" t="s">
        <v>87</v>
      </c>
      <c r="F46" s="315" t="s">
        <v>439</v>
      </c>
      <c r="G46" s="51" t="s">
        <v>428</v>
      </c>
      <c r="H46" s="316">
        <f t="shared" si="3"/>
        <v>0</v>
      </c>
      <c r="I46" s="317"/>
      <c r="J46" s="316">
        <f>додаток_3!J45</f>
        <v>0</v>
      </c>
      <c r="K46" s="319"/>
    </row>
    <row r="47" spans="2:13" ht="63" customHeight="1" thickBot="1" x14ac:dyDescent="0.25">
      <c r="B47" s="349" t="s">
        <v>223</v>
      </c>
      <c r="C47" s="350">
        <v>9800</v>
      </c>
      <c r="D47" s="351" t="s">
        <v>70</v>
      </c>
      <c r="E47" s="352" t="s">
        <v>224</v>
      </c>
      <c r="F47" s="353" t="s">
        <v>464</v>
      </c>
      <c r="G47" s="51" t="s">
        <v>465</v>
      </c>
      <c r="H47" s="316">
        <f>I47+J47</f>
        <v>200000</v>
      </c>
      <c r="I47" s="354">
        <f>додаток_3!E49</f>
        <v>100000</v>
      </c>
      <c r="J47" s="355">
        <f>K47</f>
        <v>100000</v>
      </c>
      <c r="K47" s="356">
        <f>додаток_3!J49</f>
        <v>100000</v>
      </c>
    </row>
    <row r="48" spans="2:13" s="144" customFormat="1" ht="31.5" customHeight="1" thickBot="1" x14ac:dyDescent="0.3">
      <c r="B48" s="301" t="s">
        <v>156</v>
      </c>
      <c r="C48" s="334"/>
      <c r="D48" s="335"/>
      <c r="E48" s="336" t="s">
        <v>157</v>
      </c>
      <c r="F48" s="337"/>
      <c r="G48" s="337"/>
      <c r="H48" s="323">
        <f>SUM(H49:H85)</f>
        <v>-3100000</v>
      </c>
      <c r="I48" s="323">
        <f>SUM(I49:I85)</f>
        <v>0</v>
      </c>
      <c r="J48" s="323">
        <f t="shared" ref="J48:K48" si="4">SUM(J49:J83)</f>
        <v>-3100000</v>
      </c>
      <c r="K48" s="324">
        <f t="shared" si="4"/>
        <v>-3100000</v>
      </c>
      <c r="M48" s="236"/>
    </row>
    <row r="49" spans="2:13" ht="51" hidden="1" x14ac:dyDescent="0.2">
      <c r="B49" s="255" t="s">
        <v>158</v>
      </c>
      <c r="C49" s="203" t="s">
        <v>67</v>
      </c>
      <c r="D49" s="264" t="s">
        <v>47</v>
      </c>
      <c r="E49" s="160" t="s">
        <v>76</v>
      </c>
      <c r="F49" s="315" t="s">
        <v>419</v>
      </c>
      <c r="G49" s="51" t="s">
        <v>430</v>
      </c>
      <c r="H49" s="316">
        <f>J49</f>
        <v>0</v>
      </c>
      <c r="I49" s="317"/>
      <c r="J49" s="316">
        <f t="shared" ref="J49:J52" si="5">K49</f>
        <v>0</v>
      </c>
      <c r="K49" s="319">
        <v>0</v>
      </c>
      <c r="M49" s="44"/>
    </row>
    <row r="50" spans="2:13" ht="58.5" hidden="1" customHeight="1" x14ac:dyDescent="0.2">
      <c r="B50" s="252" t="s">
        <v>158</v>
      </c>
      <c r="C50" s="261" t="s">
        <v>67</v>
      </c>
      <c r="D50" s="264" t="s">
        <v>47</v>
      </c>
      <c r="E50" s="160" t="s">
        <v>76</v>
      </c>
      <c r="F50" s="51" t="s">
        <v>561</v>
      </c>
      <c r="G50" s="51" t="s">
        <v>428</v>
      </c>
      <c r="H50" s="316">
        <f>I50</f>
        <v>0</v>
      </c>
      <c r="I50" s="317"/>
      <c r="J50" s="317"/>
      <c r="K50" s="319"/>
      <c r="M50" s="44"/>
    </row>
    <row r="51" spans="2:13" ht="73.5" hidden="1" customHeight="1" x14ac:dyDescent="0.2">
      <c r="B51" s="387" t="s">
        <v>203</v>
      </c>
      <c r="C51" s="388">
        <v>1021</v>
      </c>
      <c r="D51" s="359" t="s">
        <v>159</v>
      </c>
      <c r="E51" s="360" t="s">
        <v>204</v>
      </c>
      <c r="F51" s="51" t="s">
        <v>561</v>
      </c>
      <c r="G51" s="51" t="s">
        <v>428</v>
      </c>
      <c r="H51" s="362">
        <f>I51+J51</f>
        <v>0</v>
      </c>
      <c r="I51" s="363"/>
      <c r="J51" s="363"/>
      <c r="K51" s="364"/>
      <c r="M51" s="44"/>
    </row>
    <row r="52" spans="2:13" ht="51" hidden="1" x14ac:dyDescent="0.2">
      <c r="B52" s="338" t="s">
        <v>203</v>
      </c>
      <c r="C52" s="339">
        <v>1021</v>
      </c>
      <c r="D52" s="262" t="s">
        <v>159</v>
      </c>
      <c r="E52" s="160" t="s">
        <v>204</v>
      </c>
      <c r="F52" s="51" t="s">
        <v>419</v>
      </c>
      <c r="G52" s="51" t="s">
        <v>428</v>
      </c>
      <c r="H52" s="316">
        <f>I52+J52</f>
        <v>0</v>
      </c>
      <c r="I52" s="317"/>
      <c r="J52" s="317">
        <f t="shared" si="5"/>
        <v>0</v>
      </c>
      <c r="K52" s="319"/>
    </row>
    <row r="53" spans="2:13" ht="57" hidden="1" customHeight="1" x14ac:dyDescent="0.2">
      <c r="B53" s="338" t="s">
        <v>203</v>
      </c>
      <c r="C53" s="339">
        <v>1021</v>
      </c>
      <c r="D53" s="262" t="s">
        <v>159</v>
      </c>
      <c r="E53" s="160" t="s">
        <v>204</v>
      </c>
      <c r="F53" s="51" t="s">
        <v>415</v>
      </c>
      <c r="G53" s="51" t="s">
        <v>430</v>
      </c>
      <c r="H53" s="316">
        <f>J53</f>
        <v>0</v>
      </c>
      <c r="I53" s="317"/>
      <c r="J53" s="316">
        <f>K53</f>
        <v>0</v>
      </c>
      <c r="K53" s="319"/>
    </row>
    <row r="54" spans="2:13" ht="57" hidden="1" customHeight="1" x14ac:dyDescent="0.2">
      <c r="B54" s="338" t="s">
        <v>207</v>
      </c>
      <c r="C54" s="261">
        <v>1070</v>
      </c>
      <c r="D54" s="262" t="s">
        <v>160</v>
      </c>
      <c r="E54" s="160" t="s">
        <v>373</v>
      </c>
      <c r="F54" s="51" t="s">
        <v>419</v>
      </c>
      <c r="G54" s="51" t="s">
        <v>428</v>
      </c>
      <c r="H54" s="316">
        <f>J54</f>
        <v>0</v>
      </c>
      <c r="I54" s="317"/>
      <c r="J54" s="316">
        <f>K54</f>
        <v>0</v>
      </c>
      <c r="K54" s="319"/>
    </row>
    <row r="55" spans="2:13" ht="52.5" hidden="1" customHeight="1" x14ac:dyDescent="0.2">
      <c r="B55" s="252" t="s">
        <v>374</v>
      </c>
      <c r="C55" s="261">
        <v>1403</v>
      </c>
      <c r="D55" s="262" t="s">
        <v>161</v>
      </c>
      <c r="E55" s="340" t="s">
        <v>375</v>
      </c>
      <c r="F55" s="51" t="s">
        <v>427</v>
      </c>
      <c r="G55" s="51" t="s">
        <v>428</v>
      </c>
      <c r="H55" s="316">
        <f>I55+J55</f>
        <v>0</v>
      </c>
      <c r="I55" s="317"/>
      <c r="J55" s="317"/>
      <c r="K55" s="319"/>
    </row>
    <row r="56" spans="2:13" ht="114.75" hidden="1" x14ac:dyDescent="0.2">
      <c r="B56" s="338" t="s">
        <v>203</v>
      </c>
      <c r="C56" s="339">
        <v>1021</v>
      </c>
      <c r="D56" s="262" t="s">
        <v>159</v>
      </c>
      <c r="E56" s="160" t="s">
        <v>204</v>
      </c>
      <c r="F56" s="51" t="s">
        <v>440</v>
      </c>
      <c r="G56" s="51" t="s">
        <v>428</v>
      </c>
      <c r="H56" s="316">
        <f>I56</f>
        <v>0</v>
      </c>
      <c r="I56" s="317"/>
      <c r="J56" s="317"/>
      <c r="K56" s="319"/>
    </row>
    <row r="57" spans="2:13" ht="58.5" hidden="1" customHeight="1" x14ac:dyDescent="0.2">
      <c r="B57" s="252" t="s">
        <v>241</v>
      </c>
      <c r="C57" s="261">
        <v>1142</v>
      </c>
      <c r="D57" s="262" t="s">
        <v>161</v>
      </c>
      <c r="E57" s="340" t="s">
        <v>242</v>
      </c>
      <c r="F57" s="51" t="s">
        <v>501</v>
      </c>
      <c r="G57" s="51" t="s">
        <v>428</v>
      </c>
      <c r="H57" s="316">
        <f>I57+J57</f>
        <v>0</v>
      </c>
      <c r="I57" s="317"/>
      <c r="J57" s="325"/>
      <c r="K57" s="326"/>
    </row>
    <row r="58" spans="2:13" ht="81" hidden="1" customHeight="1" x14ac:dyDescent="0.2">
      <c r="B58" s="252" t="s">
        <v>241</v>
      </c>
      <c r="C58" s="261">
        <v>1142</v>
      </c>
      <c r="D58" s="262" t="s">
        <v>161</v>
      </c>
      <c r="E58" s="340" t="s">
        <v>242</v>
      </c>
      <c r="F58" s="51" t="s">
        <v>416</v>
      </c>
      <c r="G58" s="51" t="s">
        <v>428</v>
      </c>
      <c r="H58" s="316">
        <f>I58</f>
        <v>0</v>
      </c>
      <c r="I58" s="317"/>
      <c r="J58" s="325"/>
      <c r="K58" s="326"/>
    </row>
    <row r="59" spans="2:13" ht="60.75" hidden="1" customHeight="1" x14ac:dyDescent="0.2">
      <c r="B59" s="252" t="s">
        <v>241</v>
      </c>
      <c r="C59" s="261">
        <v>1142</v>
      </c>
      <c r="D59" s="262" t="s">
        <v>161</v>
      </c>
      <c r="E59" s="340" t="s">
        <v>242</v>
      </c>
      <c r="F59" s="342" t="s">
        <v>546</v>
      </c>
      <c r="G59" s="51" t="s">
        <v>428</v>
      </c>
      <c r="H59" s="316">
        <f>I59+J59</f>
        <v>0</v>
      </c>
      <c r="I59" s="317"/>
      <c r="J59" s="325"/>
      <c r="K59" s="326"/>
    </row>
    <row r="60" spans="2:13" ht="103.5" hidden="1" customHeight="1" x14ac:dyDescent="0.2">
      <c r="B60" s="252" t="s">
        <v>454</v>
      </c>
      <c r="C60" s="261">
        <v>1183</v>
      </c>
      <c r="D60" s="262" t="s">
        <v>161</v>
      </c>
      <c r="E60" s="341" t="s">
        <v>455</v>
      </c>
      <c r="F60" s="51" t="s">
        <v>419</v>
      </c>
      <c r="G60" s="51" t="s">
        <v>428</v>
      </c>
      <c r="H60" s="316">
        <f>I60+J60</f>
        <v>0</v>
      </c>
      <c r="I60" s="316"/>
      <c r="J60" s="316">
        <f>K60</f>
        <v>0</v>
      </c>
      <c r="K60" s="365">
        <f>додаток_3!O63</f>
        <v>0</v>
      </c>
    </row>
    <row r="61" spans="2:13" ht="38.25" hidden="1" x14ac:dyDescent="0.2">
      <c r="B61" s="252" t="s">
        <v>210</v>
      </c>
      <c r="C61" s="261">
        <v>1151</v>
      </c>
      <c r="D61" s="262" t="s">
        <v>161</v>
      </c>
      <c r="E61" s="341" t="s">
        <v>212</v>
      </c>
      <c r="F61" s="51"/>
      <c r="G61" s="51" t="s">
        <v>400</v>
      </c>
      <c r="H61" s="316">
        <f t="shared" ref="H61:H78" si="6">I61+J61</f>
        <v>0</v>
      </c>
      <c r="I61" s="317"/>
      <c r="J61" s="317">
        <f>додаток_3!O61</f>
        <v>0</v>
      </c>
      <c r="K61" s="319">
        <f>J61</f>
        <v>0</v>
      </c>
    </row>
    <row r="62" spans="2:13" ht="51" hidden="1" x14ac:dyDescent="0.2">
      <c r="B62" s="252" t="s">
        <v>454</v>
      </c>
      <c r="C62" s="261">
        <v>1183</v>
      </c>
      <c r="D62" s="262" t="s">
        <v>161</v>
      </c>
      <c r="E62" s="341"/>
      <c r="F62" s="51" t="s">
        <v>405</v>
      </c>
      <c r="G62" s="51" t="s">
        <v>428</v>
      </c>
      <c r="H62" s="316">
        <f t="shared" si="6"/>
        <v>0</v>
      </c>
      <c r="I62" s="317"/>
      <c r="J62" s="317"/>
      <c r="K62" s="319"/>
    </row>
    <row r="63" spans="2:13" ht="63.75" hidden="1" x14ac:dyDescent="0.2">
      <c r="B63" s="252" t="s">
        <v>329</v>
      </c>
      <c r="C63" s="261">
        <v>1182</v>
      </c>
      <c r="D63" s="262" t="s">
        <v>161</v>
      </c>
      <c r="E63" s="341" t="s">
        <v>330</v>
      </c>
      <c r="F63" s="51"/>
      <c r="G63" s="51" t="s">
        <v>400</v>
      </c>
      <c r="H63" s="316">
        <f t="shared" si="6"/>
        <v>0</v>
      </c>
      <c r="I63" s="317"/>
      <c r="J63" s="317"/>
      <c r="K63" s="319"/>
    </row>
    <row r="64" spans="2:13" ht="96" hidden="1" customHeight="1" x14ac:dyDescent="0.2">
      <c r="B64" s="252" t="s">
        <v>331</v>
      </c>
      <c r="C64" s="261">
        <v>1241</v>
      </c>
      <c r="D64" s="262" t="s">
        <v>161</v>
      </c>
      <c r="E64" s="341" t="s">
        <v>333</v>
      </c>
      <c r="F64" s="51" t="s">
        <v>419</v>
      </c>
      <c r="G64" s="51" t="s">
        <v>428</v>
      </c>
      <c r="H64" s="316">
        <f t="shared" si="6"/>
        <v>0</v>
      </c>
      <c r="I64" s="317"/>
      <c r="J64" s="317">
        <f t="shared" ref="J64:J68" si="7">K64</f>
        <v>0</v>
      </c>
      <c r="K64" s="319">
        <f>додаток_5!I77</f>
        <v>0</v>
      </c>
    </row>
    <row r="65" spans="2:11" ht="102" hidden="1" customHeight="1" x14ac:dyDescent="0.2">
      <c r="B65" s="252" t="s">
        <v>332</v>
      </c>
      <c r="C65" s="261">
        <v>1242</v>
      </c>
      <c r="D65" s="262" t="s">
        <v>161</v>
      </c>
      <c r="E65" s="341" t="s">
        <v>334</v>
      </c>
      <c r="F65" s="51" t="s">
        <v>419</v>
      </c>
      <c r="G65" s="51" t="s">
        <v>428</v>
      </c>
      <c r="H65" s="316">
        <f t="shared" si="6"/>
        <v>0</v>
      </c>
      <c r="I65" s="317"/>
      <c r="J65" s="317">
        <f t="shared" si="7"/>
        <v>0</v>
      </c>
      <c r="K65" s="319">
        <f>додаток_3!J66</f>
        <v>0</v>
      </c>
    </row>
    <row r="66" spans="2:11" ht="144.75" hidden="1" customHeight="1" x14ac:dyDescent="0.2">
      <c r="B66" s="252" t="s">
        <v>449</v>
      </c>
      <c r="C66" s="261">
        <v>1261</v>
      </c>
      <c r="D66" s="262" t="s">
        <v>161</v>
      </c>
      <c r="E66" s="341" t="s">
        <v>451</v>
      </c>
      <c r="F66" s="51" t="s">
        <v>419</v>
      </c>
      <c r="G66" s="51" t="s">
        <v>428</v>
      </c>
      <c r="H66" s="316">
        <f>I66+J66</f>
        <v>0</v>
      </c>
      <c r="I66" s="317"/>
      <c r="J66" s="325">
        <f t="shared" si="7"/>
        <v>0</v>
      </c>
      <c r="K66" s="319">
        <f>додаток_3!O68</f>
        <v>0</v>
      </c>
    </row>
    <row r="67" spans="2:11" ht="126.75" hidden="1" customHeight="1" x14ac:dyDescent="0.2">
      <c r="B67" s="252" t="s">
        <v>495</v>
      </c>
      <c r="C67" s="261">
        <v>1273</v>
      </c>
      <c r="D67" s="262" t="s">
        <v>161</v>
      </c>
      <c r="E67" s="385" t="s">
        <v>498</v>
      </c>
      <c r="F67" s="51" t="s">
        <v>419</v>
      </c>
      <c r="G67" s="51" t="s">
        <v>428</v>
      </c>
      <c r="H67" s="316">
        <f>I67+J67</f>
        <v>0</v>
      </c>
      <c r="I67" s="317"/>
      <c r="J67" s="325">
        <f t="shared" si="7"/>
        <v>0</v>
      </c>
      <c r="K67" s="319">
        <f>додаток_3!J71</f>
        <v>0</v>
      </c>
    </row>
    <row r="68" spans="2:11" ht="120.75" hidden="1" customHeight="1" x14ac:dyDescent="0.2">
      <c r="B68" s="252" t="s">
        <v>496</v>
      </c>
      <c r="C68" s="261">
        <v>1274</v>
      </c>
      <c r="D68" s="262" t="s">
        <v>161</v>
      </c>
      <c r="E68" s="385" t="s">
        <v>499</v>
      </c>
      <c r="F68" s="51" t="s">
        <v>419</v>
      </c>
      <c r="G68" s="51" t="s">
        <v>428</v>
      </c>
      <c r="H68" s="316">
        <f t="shared" si="6"/>
        <v>0</v>
      </c>
      <c r="I68" s="317"/>
      <c r="J68" s="325">
        <f t="shared" si="7"/>
        <v>0</v>
      </c>
      <c r="K68" s="319">
        <f>додаток_3!J72</f>
        <v>0</v>
      </c>
    </row>
    <row r="69" spans="2:11" ht="116.25" hidden="1" customHeight="1" x14ac:dyDescent="0.2">
      <c r="B69" s="393" t="s">
        <v>316</v>
      </c>
      <c r="C69" s="261">
        <v>1291</v>
      </c>
      <c r="D69" s="240" t="s">
        <v>161</v>
      </c>
      <c r="E69" s="294" t="s">
        <v>318</v>
      </c>
      <c r="F69" s="51" t="s">
        <v>419</v>
      </c>
      <c r="G69" s="51" t="s">
        <v>428</v>
      </c>
      <c r="H69" s="316">
        <f t="shared" si="6"/>
        <v>0</v>
      </c>
      <c r="I69" s="317"/>
      <c r="J69" s="325">
        <f>K69</f>
        <v>0</v>
      </c>
      <c r="K69" s="319"/>
    </row>
    <row r="70" spans="2:11" ht="117" hidden="1" customHeight="1" x14ac:dyDescent="0.2">
      <c r="B70" s="393" t="s">
        <v>317</v>
      </c>
      <c r="C70" s="261">
        <v>1292</v>
      </c>
      <c r="D70" s="240" t="s">
        <v>161</v>
      </c>
      <c r="E70" s="294" t="s">
        <v>319</v>
      </c>
      <c r="F70" s="51" t="s">
        <v>419</v>
      </c>
      <c r="G70" s="51" t="s">
        <v>428</v>
      </c>
      <c r="H70" s="316">
        <v>0</v>
      </c>
      <c r="I70" s="317"/>
      <c r="J70" s="325"/>
      <c r="K70" s="319"/>
    </row>
    <row r="71" spans="2:11" ht="58.5" hidden="1" customHeight="1" x14ac:dyDescent="0.2">
      <c r="B71" s="252" t="s">
        <v>544</v>
      </c>
      <c r="C71" s="261">
        <v>1702</v>
      </c>
      <c r="D71" s="262" t="s">
        <v>161</v>
      </c>
      <c r="E71" s="341" t="s">
        <v>545</v>
      </c>
      <c r="F71" s="51" t="s">
        <v>561</v>
      </c>
      <c r="G71" s="51" t="s">
        <v>428</v>
      </c>
      <c r="H71" s="316">
        <f>I71+J71</f>
        <v>0</v>
      </c>
      <c r="I71" s="317"/>
      <c r="J71" s="325"/>
      <c r="K71" s="327"/>
    </row>
    <row r="72" spans="2:11" ht="83.25" hidden="1" customHeight="1" x14ac:dyDescent="0.2">
      <c r="B72" s="252" t="s">
        <v>170</v>
      </c>
      <c r="C72" s="261">
        <v>2010</v>
      </c>
      <c r="D72" s="262" t="s">
        <v>168</v>
      </c>
      <c r="E72" s="341" t="s">
        <v>169</v>
      </c>
      <c r="F72" s="51" t="s">
        <v>417</v>
      </c>
      <c r="G72" s="51" t="s">
        <v>432</v>
      </c>
      <c r="H72" s="316">
        <f t="shared" si="6"/>
        <v>0</v>
      </c>
      <c r="I72" s="317">
        <f>додаток_3!E80</f>
        <v>0</v>
      </c>
      <c r="J72" s="325"/>
      <c r="K72" s="326"/>
    </row>
    <row r="73" spans="2:11" ht="57" customHeight="1" thickBot="1" x14ac:dyDescent="0.25">
      <c r="B73" s="252" t="s">
        <v>170</v>
      </c>
      <c r="C73" s="261">
        <v>2010</v>
      </c>
      <c r="D73" s="262" t="s">
        <v>168</v>
      </c>
      <c r="E73" s="341" t="s">
        <v>169</v>
      </c>
      <c r="F73" s="51" t="s">
        <v>507</v>
      </c>
      <c r="G73" s="51" t="s">
        <v>428</v>
      </c>
      <c r="H73" s="316">
        <f t="shared" si="6"/>
        <v>-3100000</v>
      </c>
      <c r="I73" s="317"/>
      <c r="J73" s="316">
        <f>K73</f>
        <v>-3100000</v>
      </c>
      <c r="K73" s="319">
        <f>додаток_3!J80</f>
        <v>-3100000</v>
      </c>
    </row>
    <row r="74" spans="2:11" ht="82.5" hidden="1" customHeight="1" x14ac:dyDescent="0.2">
      <c r="B74" s="252" t="s">
        <v>173</v>
      </c>
      <c r="C74" s="261">
        <v>2100</v>
      </c>
      <c r="D74" s="262" t="s">
        <v>171</v>
      </c>
      <c r="E74" s="341" t="s">
        <v>172</v>
      </c>
      <c r="F74" s="51" t="s">
        <v>418</v>
      </c>
      <c r="G74" s="51" t="s">
        <v>433</v>
      </c>
      <c r="H74" s="316">
        <f t="shared" si="6"/>
        <v>0</v>
      </c>
      <c r="I74" s="317">
        <f>додаток_3!E81</f>
        <v>0</v>
      </c>
      <c r="J74" s="325"/>
      <c r="K74" s="326"/>
    </row>
    <row r="75" spans="2:11" ht="84.75" hidden="1" customHeight="1" x14ac:dyDescent="0.2">
      <c r="B75" s="252" t="s">
        <v>176</v>
      </c>
      <c r="C75" s="261">
        <v>2111</v>
      </c>
      <c r="D75" s="262" t="s">
        <v>174</v>
      </c>
      <c r="E75" s="160" t="s">
        <v>175</v>
      </c>
      <c r="F75" s="51" t="s">
        <v>423</v>
      </c>
      <c r="G75" s="51" t="s">
        <v>434</v>
      </c>
      <c r="H75" s="316">
        <f t="shared" si="6"/>
        <v>0</v>
      </c>
      <c r="I75" s="317">
        <f>додаток_3!E82</f>
        <v>0</v>
      </c>
      <c r="J75" s="325"/>
      <c r="K75" s="326"/>
    </row>
    <row r="76" spans="2:11" ht="64.5" hidden="1" customHeight="1" thickBot="1" x14ac:dyDescent="0.25">
      <c r="B76" s="366" t="s">
        <v>176</v>
      </c>
      <c r="C76" s="367">
        <v>2111</v>
      </c>
      <c r="D76" s="368" t="s">
        <v>174</v>
      </c>
      <c r="E76" s="369" t="s">
        <v>175</v>
      </c>
      <c r="F76" s="370" t="s">
        <v>419</v>
      </c>
      <c r="G76" s="370" t="s">
        <v>428</v>
      </c>
      <c r="H76" s="371">
        <f t="shared" si="6"/>
        <v>0</v>
      </c>
      <c r="I76" s="372"/>
      <c r="J76" s="371">
        <f>K76</f>
        <v>0</v>
      </c>
      <c r="K76" s="373">
        <f>додаток_3!J82</f>
        <v>0</v>
      </c>
    </row>
    <row r="77" spans="2:11" ht="50.25" hidden="1" customHeight="1" x14ac:dyDescent="0.2">
      <c r="B77" s="357" t="s">
        <v>378</v>
      </c>
      <c r="C77" s="358">
        <v>2170</v>
      </c>
      <c r="D77" s="359" t="s">
        <v>214</v>
      </c>
      <c r="E77" s="360" t="s">
        <v>379</v>
      </c>
      <c r="F77" s="361" t="s">
        <v>419</v>
      </c>
      <c r="G77" s="361" t="s">
        <v>428</v>
      </c>
      <c r="H77" s="362"/>
      <c r="I77" s="363"/>
      <c r="J77" s="362"/>
      <c r="K77" s="364"/>
    </row>
    <row r="78" spans="2:11" ht="54.75" hidden="1" customHeight="1" x14ac:dyDescent="0.2">
      <c r="B78" s="252" t="s">
        <v>321</v>
      </c>
      <c r="C78" s="261">
        <v>3133</v>
      </c>
      <c r="D78" s="262" t="s">
        <v>177</v>
      </c>
      <c r="E78" s="160" t="s">
        <v>322</v>
      </c>
      <c r="F78" s="51" t="s">
        <v>422</v>
      </c>
      <c r="G78" s="51" t="s">
        <v>435</v>
      </c>
      <c r="H78" s="316">
        <f t="shared" si="6"/>
        <v>0</v>
      </c>
      <c r="I78" s="317"/>
      <c r="J78" s="317"/>
      <c r="K78" s="319"/>
    </row>
    <row r="79" spans="2:11" ht="56.25" hidden="1" customHeight="1" x14ac:dyDescent="0.2">
      <c r="B79" s="686" t="s">
        <v>541</v>
      </c>
      <c r="C79" s="687">
        <v>4030</v>
      </c>
      <c r="D79" s="688" t="s">
        <v>167</v>
      </c>
      <c r="E79" s="689" t="s">
        <v>547</v>
      </c>
      <c r="F79" s="690" t="s">
        <v>507</v>
      </c>
      <c r="G79" s="690" t="s">
        <v>428</v>
      </c>
      <c r="H79" s="320">
        <f>J79</f>
        <v>0</v>
      </c>
      <c r="I79" s="321"/>
      <c r="J79" s="321">
        <f>K79</f>
        <v>0</v>
      </c>
      <c r="K79" s="322"/>
    </row>
    <row r="80" spans="2:11" ht="51" hidden="1" x14ac:dyDescent="0.2">
      <c r="B80" s="255" t="s">
        <v>163</v>
      </c>
      <c r="C80" s="203" t="s">
        <v>104</v>
      </c>
      <c r="D80" s="263" t="s">
        <v>51</v>
      </c>
      <c r="E80" s="160" t="s">
        <v>105</v>
      </c>
      <c r="F80" s="342" t="s">
        <v>421</v>
      </c>
      <c r="G80" s="51" t="s">
        <v>428</v>
      </c>
      <c r="H80" s="316">
        <f t="shared" ref="H80:H81" si="8">I80+J80</f>
        <v>0</v>
      </c>
      <c r="I80" s="317"/>
      <c r="J80" s="317"/>
      <c r="K80" s="319"/>
    </row>
    <row r="81" spans="2:13" ht="51" hidden="1" x14ac:dyDescent="0.2">
      <c r="B81" s="252" t="s">
        <v>182</v>
      </c>
      <c r="C81" s="261">
        <v>5011</v>
      </c>
      <c r="D81" s="262" t="s">
        <v>52</v>
      </c>
      <c r="E81" s="160" t="s">
        <v>178</v>
      </c>
      <c r="F81" s="342" t="s">
        <v>420</v>
      </c>
      <c r="G81" s="51" t="s">
        <v>428</v>
      </c>
      <c r="H81" s="316">
        <f t="shared" si="8"/>
        <v>0</v>
      </c>
      <c r="I81" s="317">
        <f>додаток_3!E90</f>
        <v>0</v>
      </c>
      <c r="J81" s="317"/>
      <c r="K81" s="319"/>
      <c r="M81" s="44"/>
    </row>
    <row r="82" spans="2:13" ht="51" hidden="1" x14ac:dyDescent="0.2">
      <c r="B82" s="252" t="s">
        <v>183</v>
      </c>
      <c r="C82" s="261">
        <v>5012</v>
      </c>
      <c r="D82" s="262" t="s">
        <v>52</v>
      </c>
      <c r="E82" s="160" t="s">
        <v>179</v>
      </c>
      <c r="F82" s="342" t="s">
        <v>420</v>
      </c>
      <c r="G82" s="51" t="s">
        <v>428</v>
      </c>
      <c r="H82" s="316">
        <f>I82</f>
        <v>0</v>
      </c>
      <c r="I82" s="317"/>
      <c r="J82" s="317"/>
      <c r="K82" s="319"/>
      <c r="M82" s="44"/>
    </row>
    <row r="83" spans="2:13" ht="51" hidden="1" x14ac:dyDescent="0.2">
      <c r="B83" s="252" t="s">
        <v>185</v>
      </c>
      <c r="C83" s="261">
        <v>5053</v>
      </c>
      <c r="D83" s="262" t="s">
        <v>52</v>
      </c>
      <c r="E83" s="160" t="s">
        <v>181</v>
      </c>
      <c r="F83" s="342" t="s">
        <v>420</v>
      </c>
      <c r="G83" s="51" t="s">
        <v>428</v>
      </c>
      <c r="H83" s="316">
        <f>I83</f>
        <v>0</v>
      </c>
      <c r="I83" s="317">
        <f>додаток_3!F93</f>
        <v>0</v>
      </c>
      <c r="J83" s="317"/>
      <c r="K83" s="319"/>
      <c r="M83" s="44"/>
    </row>
    <row r="84" spans="2:13" hidden="1" x14ac:dyDescent="0.2">
      <c r="B84" s="49" t="s">
        <v>186</v>
      </c>
      <c r="C84" s="53" t="s">
        <v>88</v>
      </c>
      <c r="D84" s="50" t="s">
        <v>52</v>
      </c>
      <c r="E84" s="45" t="s">
        <v>89</v>
      </c>
      <c r="F84" s="51"/>
      <c r="G84" s="52"/>
      <c r="H84" s="316"/>
      <c r="I84" s="317"/>
      <c r="J84" s="317"/>
      <c r="K84" s="319">
        <f>J84</f>
        <v>0</v>
      </c>
    </row>
    <row r="85" spans="2:13" ht="51.75" hidden="1" thickBot="1" x14ac:dyDescent="0.25">
      <c r="B85" s="252" t="s">
        <v>164</v>
      </c>
      <c r="C85" s="261" t="s">
        <v>122</v>
      </c>
      <c r="D85" s="50" t="s">
        <v>52</v>
      </c>
      <c r="E85" s="160" t="s">
        <v>123</v>
      </c>
      <c r="F85" s="342" t="s">
        <v>420</v>
      </c>
      <c r="G85" s="51" t="s">
        <v>428</v>
      </c>
      <c r="H85" s="316">
        <f>I85</f>
        <v>0</v>
      </c>
      <c r="I85" s="317"/>
      <c r="J85" s="317"/>
      <c r="K85" s="319"/>
    </row>
    <row r="86" spans="2:13" ht="15" thickBot="1" x14ac:dyDescent="0.25">
      <c r="B86" s="54" t="s">
        <v>120</v>
      </c>
      <c r="C86" s="55" t="s">
        <v>120</v>
      </c>
      <c r="D86" s="55" t="s">
        <v>120</v>
      </c>
      <c r="E86" s="56" t="s">
        <v>121</v>
      </c>
      <c r="F86" s="57" t="s">
        <v>120</v>
      </c>
      <c r="G86" s="57" t="s">
        <v>120</v>
      </c>
      <c r="H86" s="323">
        <f>H48+H15</f>
        <v>0</v>
      </c>
      <c r="I86" s="323">
        <f t="shared" ref="I86:K86" si="9">I48+I15</f>
        <v>1020905</v>
      </c>
      <c r="J86" s="323">
        <f t="shared" si="9"/>
        <v>-1020905</v>
      </c>
      <c r="K86" s="324">
        <f t="shared" si="9"/>
        <v>-1020905</v>
      </c>
      <c r="M86" s="44"/>
    </row>
    <row r="87" spans="2:13" ht="13.5" x14ac:dyDescent="0.25">
      <c r="E87" s="58"/>
      <c r="F87" s="59"/>
      <c r="G87" s="59"/>
      <c r="H87" s="328"/>
      <c r="I87" s="329"/>
      <c r="J87" s="329"/>
      <c r="K87" s="330"/>
    </row>
    <row r="88" spans="2:13" ht="13.5" x14ac:dyDescent="0.25">
      <c r="E88" s="58"/>
      <c r="F88" s="59"/>
      <c r="G88" s="59"/>
      <c r="H88" s="60"/>
      <c r="I88" s="60"/>
      <c r="J88" s="60"/>
      <c r="K88" s="60"/>
    </row>
    <row r="89" spans="2:13" s="66" customFormat="1" ht="18.75" x14ac:dyDescent="0.3">
      <c r="B89" s="26"/>
      <c r="C89" s="61"/>
      <c r="D89" s="61"/>
      <c r="E89" s="61"/>
      <c r="F89" s="62"/>
      <c r="G89" s="63"/>
      <c r="H89" s="64"/>
      <c r="I89" s="65"/>
    </row>
    <row r="90" spans="2:13" ht="18.75" x14ac:dyDescent="0.3">
      <c r="B90" s="26" t="s">
        <v>477</v>
      </c>
      <c r="C90" s="26"/>
      <c r="D90" s="126"/>
      <c r="F90" s="376"/>
      <c r="G90" s="376"/>
      <c r="H90" s="376" t="s">
        <v>478</v>
      </c>
      <c r="I90" s="69"/>
      <c r="J90" s="69"/>
    </row>
    <row r="91" spans="2:13" x14ac:dyDescent="0.2">
      <c r="F91" s="67"/>
      <c r="G91" s="67"/>
      <c r="H91" s="68"/>
    </row>
    <row r="92" spans="2:13" x14ac:dyDescent="0.2">
      <c r="F92" s="67"/>
      <c r="G92" s="67"/>
      <c r="H92" s="67"/>
    </row>
    <row r="98" s="66" customFormat="1" x14ac:dyDescent="0.2"/>
    <row r="99" s="66" customFormat="1" x14ac:dyDescent="0.2"/>
    <row r="100" s="66" customFormat="1" x14ac:dyDescent="0.2"/>
    <row r="101" s="66" customFormat="1" x14ac:dyDescent="0.2"/>
    <row r="102"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 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2025-12-17T08:59:57Z</cp:lastPrinted>
  <dcterms:created xsi:type="dcterms:W3CDTF">2000-06-23T10:38:01Z</dcterms:created>
  <dcterms:modified xsi:type="dcterms:W3CDTF">2025-12-18T09:16:59Z</dcterms:modified>
</cp:coreProperties>
</file>