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D:\Мої документи\Рішення\2026 рік\18.02\"/>
    </mc:Choice>
  </mc:AlternateContent>
  <xr:revisionPtr revIDLastSave="0" documentId="13_ncr:1_{986086E1-7285-4A2D-A141-6C928C31CBCF}" xr6:coauthVersionLast="47" xr6:coauthVersionMax="47" xr10:uidLastSave="{00000000-0000-0000-0000-000000000000}"/>
  <bookViews>
    <workbookView xWindow="-120" yWindow="-120" windowWidth="29040" windowHeight="15720" xr2:uid="{00000000-000D-0000-FFFF-FFFF00000000}"/>
  </bookViews>
  <sheets>
    <sheet name="Додаток 1" sheetId="1" r:id="rId1"/>
    <sheet name="Додаток 2" sheetId="2" r:id="rId2"/>
    <sheet name="Додаток 3" sheetId="3" r:id="rId3"/>
    <sheet name="Додаток 4" sheetId="4" r:id="rId4"/>
    <sheet name="Додаток 5" sheetId="5" r:id="rId5"/>
  </sheets>
  <definedNames>
    <definedName name="_xlnm.Print_Titles" localSheetId="0">'Додаток 1'!$10:$10</definedName>
    <definedName name="_xlnm.Print_Area" localSheetId="0">'Додаток 1'!$A$1:$E$82</definedName>
    <definedName name="_xlnm.Print_Area" localSheetId="1">'Додаток 2'!$A$1:$E$37</definedName>
    <definedName name="_xlnm.Print_Area" localSheetId="2">'Додаток 3'!$A$1:$E$79</definedName>
    <definedName name="_xlnm.Print_Area" localSheetId="3">'Додаток 4'!$A$1:$E$37</definedName>
    <definedName name="_xlnm.Print_Area" localSheetId="4">'Додаток 5'!$A$1:$F$68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0" i="5" l="1"/>
  <c r="E60" i="5" s="1"/>
  <c r="C60" i="5"/>
  <c r="D56" i="5"/>
  <c r="C56" i="5"/>
  <c r="E57" i="5"/>
  <c r="D51" i="5"/>
  <c r="C51" i="5"/>
  <c r="D48" i="5"/>
  <c r="E48" i="5" s="1"/>
  <c r="C48" i="5"/>
  <c r="D46" i="5"/>
  <c r="C46" i="5"/>
  <c r="D42" i="5"/>
  <c r="C42" i="5"/>
  <c r="D38" i="5"/>
  <c r="C38" i="5"/>
  <c r="D34" i="5"/>
  <c r="C34" i="5"/>
  <c r="D16" i="5"/>
  <c r="C16" i="5"/>
  <c r="E17" i="5"/>
  <c r="E18" i="5"/>
  <c r="D13" i="5"/>
  <c r="D63" i="5" s="1"/>
  <c r="C13" i="5"/>
  <c r="C63" i="5" s="1"/>
  <c r="E15" i="5"/>
  <c r="E51" i="5" l="1"/>
  <c r="E56" i="5"/>
  <c r="E34" i="5"/>
  <c r="E42" i="5"/>
  <c r="E38" i="5"/>
  <c r="E13" i="5"/>
  <c r="E16" i="5"/>
  <c r="D69" i="3"/>
  <c r="E69" i="3" s="1"/>
  <c r="C69" i="3"/>
  <c r="D64" i="3"/>
  <c r="C64" i="3"/>
  <c r="E64" i="3" l="1"/>
  <c r="D59" i="3"/>
  <c r="C59" i="3"/>
  <c r="E60" i="3"/>
  <c r="E59" i="3" l="1"/>
  <c r="D53" i="3"/>
  <c r="C53" i="3"/>
  <c r="D46" i="3"/>
  <c r="C46" i="3"/>
  <c r="E50" i="3"/>
  <c r="D41" i="3"/>
  <c r="C41" i="3"/>
  <c r="D33" i="3"/>
  <c r="C33" i="3"/>
  <c r="D29" i="3"/>
  <c r="C29" i="3"/>
  <c r="D15" i="3"/>
  <c r="C15" i="3"/>
  <c r="E28" i="3"/>
  <c r="E53" i="3" l="1"/>
  <c r="E46" i="3"/>
  <c r="E41" i="3"/>
  <c r="E33" i="3"/>
  <c r="E29" i="3"/>
  <c r="E15" i="3"/>
  <c r="D11" i="3"/>
  <c r="D74" i="3" s="1"/>
  <c r="C11" i="3"/>
  <c r="C74" i="3" s="1"/>
  <c r="E11" i="3" l="1"/>
  <c r="D27" i="2"/>
  <c r="E27" i="2" s="1"/>
  <c r="C27" i="2"/>
  <c r="D24" i="2"/>
  <c r="C24" i="2"/>
  <c r="D17" i="2"/>
  <c r="E17" i="2" s="1"/>
  <c r="C17" i="2"/>
  <c r="E15" i="2"/>
  <c r="D15" i="2"/>
  <c r="C15" i="2"/>
  <c r="D11" i="2"/>
  <c r="C11" i="2"/>
  <c r="D64" i="1"/>
  <c r="C64" i="1"/>
  <c r="E64" i="1" s="1"/>
  <c r="D60" i="1"/>
  <c r="C60" i="1"/>
  <c r="E60" i="1" s="1"/>
  <c r="D57" i="1"/>
  <c r="C57" i="1"/>
  <c r="E57" i="1" s="1"/>
  <c r="D54" i="1"/>
  <c r="C54" i="1"/>
  <c r="E54" i="1" s="1"/>
  <c r="D49" i="1"/>
  <c r="C49" i="1"/>
  <c r="E49" i="1" s="1"/>
  <c r="D47" i="1"/>
  <c r="C47" i="1"/>
  <c r="E47" i="1" s="1"/>
  <c r="D43" i="1"/>
  <c r="C43" i="1"/>
  <c r="E43" i="1" s="1"/>
  <c r="D41" i="1"/>
  <c r="C41" i="1"/>
  <c r="E41" i="1" s="1"/>
  <c r="D38" i="1"/>
  <c r="C38" i="1"/>
  <c r="E38" i="1" s="1"/>
  <c r="E33" i="1"/>
  <c r="D33" i="1"/>
  <c r="C33" i="1"/>
  <c r="D28" i="1"/>
  <c r="C28" i="1"/>
  <c r="E28" i="1" s="1"/>
  <c r="D23" i="1"/>
  <c r="C23" i="1"/>
  <c r="E23" i="1" s="1"/>
  <c r="D18" i="1"/>
  <c r="C18" i="1"/>
  <c r="E18" i="1" s="1"/>
  <c r="E16" i="1"/>
  <c r="D16" i="1"/>
  <c r="C16" i="1"/>
  <c r="D11" i="1"/>
  <c r="D76" i="1" s="1"/>
  <c r="C11" i="1"/>
  <c r="E11" i="1" s="1"/>
  <c r="E65" i="1"/>
  <c r="D77" i="1" l="1"/>
  <c r="C76" i="1"/>
  <c r="C32" i="2"/>
  <c r="C33" i="2" s="1"/>
  <c r="C77" i="1"/>
  <c r="D32" i="2"/>
  <c r="D33" i="2" s="1"/>
  <c r="E11" i="2"/>
  <c r="E66" i="1"/>
  <c r="E33" i="5" l="1"/>
  <c r="E19" i="5"/>
  <c r="E61" i="5"/>
  <c r="E52" i="5"/>
  <c r="E49" i="5"/>
  <c r="E41" i="5"/>
  <c r="D30" i="4"/>
  <c r="E52" i="3"/>
  <c r="E38" i="3"/>
  <c r="E63" i="3"/>
  <c r="E66" i="3"/>
  <c r="E29" i="2" l="1"/>
  <c r="E72" i="1"/>
  <c r="E29" i="5" l="1"/>
  <c r="E28" i="5"/>
  <c r="E27" i="5"/>
  <c r="E26" i="5"/>
  <c r="E25" i="5"/>
  <c r="E24" i="5"/>
  <c r="E23" i="5"/>
  <c r="E22" i="5"/>
  <c r="E67" i="1" l="1"/>
  <c r="E63" i="1"/>
  <c r="E36" i="5" l="1"/>
  <c r="E32" i="5"/>
  <c r="E50" i="5"/>
  <c r="E70" i="3"/>
  <c r="E27" i="3"/>
  <c r="E26" i="3"/>
  <c r="E25" i="3"/>
  <c r="E58" i="3" l="1"/>
  <c r="E28" i="2"/>
  <c r="E71" i="1"/>
  <c r="E70" i="1"/>
  <c r="E69" i="1"/>
  <c r="E68" i="1"/>
  <c r="E50" i="1"/>
  <c r="E30" i="5" l="1"/>
  <c r="E20" i="5"/>
  <c r="E48" i="1" l="1"/>
  <c r="E15" i="1"/>
  <c r="E44" i="5" l="1"/>
  <c r="E47" i="5"/>
  <c r="E46" i="5" s="1"/>
  <c r="E35" i="5"/>
  <c r="E62" i="5"/>
  <c r="E59" i="5"/>
  <c r="E58" i="5"/>
  <c r="E55" i="5"/>
  <c r="E63" i="5" l="1"/>
  <c r="C30" i="4"/>
  <c r="E29" i="4"/>
  <c r="E28" i="4"/>
  <c r="E27" i="4"/>
  <c r="E26" i="4"/>
  <c r="E25" i="4"/>
  <c r="E24" i="4"/>
  <c r="E23" i="4"/>
  <c r="E22" i="4"/>
  <c r="E21" i="4"/>
  <c r="E20" i="4"/>
  <c r="E19" i="4"/>
  <c r="E18" i="4"/>
  <c r="E17" i="4"/>
  <c r="E16" i="4"/>
  <c r="E15" i="4"/>
  <c r="E14" i="4"/>
  <c r="E13" i="4"/>
  <c r="E12" i="4"/>
  <c r="E68" i="3"/>
  <c r="E51" i="3"/>
  <c r="E49" i="3"/>
  <c r="E48" i="3"/>
  <c r="E47" i="3"/>
  <c r="E45" i="3"/>
  <c r="E44" i="3"/>
  <c r="E43" i="3"/>
  <c r="E42" i="3"/>
  <c r="E32" i="3"/>
  <c r="E31" i="3"/>
  <c r="E30" i="3"/>
  <c r="E24" i="3"/>
  <c r="E23" i="3"/>
  <c r="E22" i="3"/>
  <c r="E21" i="3"/>
  <c r="E20" i="3"/>
  <c r="E18" i="3"/>
  <c r="E17" i="3"/>
  <c r="E16" i="3"/>
  <c r="E13" i="3"/>
  <c r="E72" i="3"/>
  <c r="E71" i="3"/>
  <c r="E67" i="3"/>
  <c r="E65" i="3"/>
  <c r="E62" i="3"/>
  <c r="E61" i="3"/>
  <c r="E57" i="3"/>
  <c r="E56" i="3"/>
  <c r="E55" i="3"/>
  <c r="E54" i="3"/>
  <c r="E40" i="3"/>
  <c r="E39" i="3"/>
  <c r="E37" i="3"/>
  <c r="E36" i="3"/>
  <c r="E35" i="3"/>
  <c r="E34" i="3"/>
  <c r="E14" i="3"/>
  <c r="E12" i="3"/>
  <c r="E31" i="2"/>
  <c r="E25" i="2"/>
  <c r="E24" i="2" s="1"/>
  <c r="E18" i="2"/>
  <c r="E12" i="2"/>
  <c r="E32" i="1"/>
  <c r="E74" i="3" l="1"/>
  <c r="E33" i="2"/>
  <c r="E30" i="4"/>
  <c r="E32" i="2"/>
  <c r="C4" i="5"/>
  <c r="C3" i="5"/>
  <c r="C2" i="5"/>
  <c r="C4" i="4"/>
  <c r="C3" i="4"/>
  <c r="C2" i="4"/>
  <c r="C4" i="3"/>
  <c r="C3" i="3"/>
  <c r="C2" i="3"/>
  <c r="C4" i="2"/>
  <c r="C3" i="2"/>
  <c r="C2" i="2"/>
  <c r="E12" i="1"/>
  <c r="E13" i="1"/>
  <c r="E14" i="1"/>
  <c r="E17" i="1"/>
  <c r="E19" i="1"/>
  <c r="E20" i="1"/>
  <c r="E21" i="1"/>
  <c r="E22" i="1"/>
  <c r="E24" i="1"/>
  <c r="E25" i="1"/>
  <c r="E26" i="1"/>
  <c r="E27" i="1"/>
  <c r="E29" i="1"/>
  <c r="E30" i="1"/>
  <c r="E31" i="1"/>
  <c r="E34" i="1"/>
  <c r="E35" i="1"/>
  <c r="E36" i="1"/>
  <c r="E37" i="1"/>
  <c r="E39" i="1"/>
  <c r="E40" i="1"/>
  <c r="E42" i="1"/>
  <c r="E44" i="1"/>
  <c r="E45" i="1"/>
  <c r="E46" i="1"/>
  <c r="E51" i="1"/>
  <c r="E52" i="1"/>
  <c r="E53" i="1"/>
  <c r="E55" i="1"/>
  <c r="E56" i="1"/>
  <c r="E58" i="1"/>
  <c r="E59" i="1"/>
  <c r="E61" i="1"/>
  <c r="E62" i="1"/>
  <c r="E73" i="1"/>
  <c r="E74" i="1"/>
  <c r="E75" i="1"/>
  <c r="E76" i="1"/>
  <c r="E77" i="1"/>
</calcChain>
</file>

<file path=xl/sharedStrings.xml><?xml version="1.0" encoding="utf-8"?>
<sst xmlns="http://schemas.openxmlformats.org/spreadsheetml/2006/main" count="426" uniqueCount="332">
  <si>
    <t>грн.</t>
  </si>
  <si>
    <t>ККД</t>
  </si>
  <si>
    <t>Доходи</t>
  </si>
  <si>
    <t>11010100</t>
  </si>
  <si>
    <t>Податок на доходи фізичних осіб, що сплачується податковими агентами, із доходів платника податку у вигляді заробітної плати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</si>
  <si>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</si>
  <si>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</si>
  <si>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</si>
  <si>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</si>
  <si>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11020200</t>
  </si>
  <si>
    <t>Податок на прибуток підприємств та фінансових установ комунальної власності</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</si>
  <si>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</si>
  <si>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</si>
  <si>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</si>
  <si>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</si>
  <si>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13030100</t>
  </si>
  <si>
    <t>Рентна плата за користування надрами для видобування інших корисних копалин загальнодержавного значення</t>
  </si>
  <si>
    <t>13040100</t>
  </si>
  <si>
    <t>Рентна плата за користування надрами для видобування корисних копалин місцевого значення</t>
  </si>
  <si>
    <t>14021900</t>
  </si>
  <si>
    <t>Пальне</t>
  </si>
  <si>
    <t>14031900</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</si>
  <si>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</si>
  <si>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</si>
  <si>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</si>
  <si>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</si>
  <si>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</si>
  <si>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</si>
  <si>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</si>
  <si>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</si>
  <si>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</si>
  <si>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</si>
  <si>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</si>
  <si>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</si>
  <si>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</si>
  <si>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</si>
  <si>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</si>
  <si>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</si>
  <si>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</si>
  <si>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</si>
  <si>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</si>
  <si>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</si>
  <si>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18011000</t>
  </si>
  <si>
    <t>Транспортний податок з фізичних осіб</t>
  </si>
  <si>
    <t>18011100</t>
  </si>
  <si>
    <t>Транспортний податок з юридичних осіб</t>
  </si>
  <si>
    <t>18030100</t>
  </si>
  <si>
    <t>Туристичний збір, сплачений юридичними особами</t>
  </si>
  <si>
    <t>18050300</t>
  </si>
  <si>
    <t>Єдиний податок з юридичних осіб</t>
  </si>
  <si>
    <t>18050400</t>
  </si>
  <si>
    <t>Єдиний податок з фізичних осіб</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</si>
  <si>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</si>
  <si>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</si>
  <si>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Інші надходження</t>
  </si>
  <si>
    <t>21081100</t>
  </si>
  <si>
    <t>Адміністративні штрафи та інші санкції</t>
  </si>
  <si>
    <t>21081500</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</si>
  <si>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</si>
  <si>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</si>
  <si>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</si>
  <si>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</si>
  <si>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</si>
  <si>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</si>
  <si>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</si>
  <si>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22090100</t>
  </si>
  <si>
    <t>Державне мито, що сплачується за місцем розгляду та оформлення документів, у тому числі за оформлення документів на спадщину і дарування</t>
  </si>
  <si>
    <t>22090400</t>
  </si>
  <si>
    <t>Державне мито, пов`язане з видачею та оформленням закордонних паспортів (посвідок) та паспортів громадян України</t>
  </si>
  <si>
    <t>24060300</t>
  </si>
  <si>
    <t>Освітня субвенція з державного бюджету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</si>
  <si>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</si>
  <si>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</si>
  <si>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41053900</t>
  </si>
  <si>
    <t>Інші субвенції з місцевого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</si>
  <si>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</si>
  <si>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</si>
  <si>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 </t>
  </si>
  <si>
    <t xml:space="preserve">Усього ( без урахування трансфертів) </t>
  </si>
  <si>
    <t xml:space="preserve">Усього </t>
  </si>
  <si>
    <t>Додаток 1</t>
  </si>
  <si>
    <t>Здолбунівської міської ради</t>
  </si>
  <si>
    <t>Аналіз виконання доходів загального фонду</t>
  </si>
  <si>
    <t>бюджету Здолбунівської міської територіальної громади</t>
  </si>
  <si>
    <t>% виконання</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</si>
  <si>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</si>
  <si>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</si>
  <si>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</si>
  <si>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</si>
  <si>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</si>
  <si>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</si>
  <si>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</si>
  <si>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</si>
  <si>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25010100</t>
  </si>
  <si>
    <t>Плата за послуги, що надаються бюджетними установами згідно з їх основною діяльністю</t>
  </si>
  <si>
    <t>25010200</t>
  </si>
  <si>
    <t>Надходження бюджетних установ від додаткової (господарської) діяльності</t>
  </si>
  <si>
    <t>25010300</t>
  </si>
  <si>
    <t>Плата за оренду майна бюджетних установ, що здійснюється відповідно до Закону України `Про оренду державного та комунального майна`</t>
  </si>
  <si>
    <t>25010400</t>
  </si>
  <si>
    <t>Надходження бюджетних установ від реалізації в установленому порядку майна (крім нерухомого майна)</t>
  </si>
  <si>
    <t>25020100</t>
  </si>
  <si>
    <t>Благодійні внески, гранти та дарунки</t>
  </si>
  <si>
    <t>25020200</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</si>
  <si>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</si>
  <si>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</si>
  <si>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Аналіз виконання доходів спецільного фонду</t>
  </si>
  <si>
    <t>Додаток 3</t>
  </si>
  <si>
    <t>Аналіз виконання видатків загального фонду</t>
  </si>
  <si>
    <t>Додаток 2</t>
  </si>
  <si>
    <t>Код</t>
  </si>
  <si>
    <t>Показник</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</si>
  <si>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</si>
  <si>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Інша діяльність у сфері державного управління</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</si>
  <si>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</si>
  <si>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</si>
  <si>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</si>
  <si>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</si>
  <si>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</si>
  <si>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Інші заходи у сфері соціального захисту і соціального забезпечення</t>
  </si>
  <si>
    <t>Інші заходи в галузі культури і мистецтва</t>
  </si>
  <si>
    <t>Забезпечення діяльності з виробництва, транспортування, постачання теплової енергії</t>
  </si>
  <si>
    <t>Забезпечення діяльності водопровідно-каналізаційного господарства</t>
  </si>
  <si>
    <t>Інша діяльність, пов`язана з експлуатацією об`єктів житлово-комунального господарства</t>
  </si>
  <si>
    <t>Організація благоустрою населених пунктів</t>
  </si>
  <si>
    <t>Здійснення заходів із землеустрою</t>
  </si>
  <si>
    <t>Утримання та розвиток автомобільних доріг та дорожньої інфраструктури за рахунок коштів місцевого бюджету</t>
  </si>
  <si>
    <t>Членські внески до асоціацій органів місцевого самоврядування</t>
  </si>
  <si>
    <t>Інші заходи, пов`язані з економічною діяльністю</t>
  </si>
  <si>
    <t>Заходи із запобігання та ліквідації надзвичайних ситуацій та наслідків стихійного лиха</t>
  </si>
  <si>
    <t>Заходи та роботи з мобілізаційної підготовки місцевого значення</t>
  </si>
  <si>
    <t>Заходи та роботи з територіальної оборони</t>
  </si>
  <si>
    <t>Субвенція з місцевого бюджету державному бюджету на виконання програм соціально-економічного розвитку регіонів</t>
  </si>
  <si>
    <t>Керівництво і управління у відповідній сфері у містах (місті Києві), селищах, селах, територіальних громадах</t>
  </si>
  <si>
    <t>Надання дошкільної освіти</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</si>
  <si>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</si>
  <si>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</si>
  <si>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</si>
  <si>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Надання спеціалізованої освіти мистецькими школами</t>
  </si>
  <si>
    <t>Інші програми та заходи у сфері освіти</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</si>
  <si>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</si>
  <si>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</si>
  <si>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Багатопрофільна стаціонарна медична допомога населенню</t>
  </si>
  <si>
    <t>Стоматологічна допомога населенню</t>
  </si>
  <si>
    <t>Первинна медична допомога населенню, що надається центрами первинної медичної (медико-санітарної) допомоги</t>
  </si>
  <si>
    <t>Видатки, пов`язані з наданням підтримки внутрішньо перемішеним та/або евакуйованим особам у зв`язку із введенням воєнного стану</t>
  </si>
  <si>
    <t>Забезпечення діяльності бібліотек</t>
  </si>
  <si>
    <t>Забезпечення діяльності музеїв i виставок</t>
  </si>
  <si>
    <t>Забезпечення діяльності палаців i будинків культури, клубів, центрів дозвілля та iнших клубних закладів</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</si>
  <si>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</si>
  <si>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</si>
  <si>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Виконання окремих заходів з реалізації соціального проекту `Активні парки - локації здорової України`</t>
  </si>
  <si>
    <t>Фінансова підтримка на утримання місцевих осередків (рад) всеукраїнських об`єднань фізкультурно-спортивної спрямованості</t>
  </si>
  <si>
    <t>Резервний фонд місцевого бюджету</t>
  </si>
  <si>
    <t>Аналіз виконання видатків загального  фонду</t>
  </si>
  <si>
    <t>2111</t>
  </si>
  <si>
    <t>Заробітна плата</t>
  </si>
  <si>
    <t>2120</t>
  </si>
  <si>
    <t>Нарахування на оплату праці</t>
  </si>
  <si>
    <t>2210</t>
  </si>
  <si>
    <t>Предмети, матеріали, обладнання та інвентар</t>
  </si>
  <si>
    <t>2220</t>
  </si>
  <si>
    <t>Медикаменти та перев`язувальні матеріали</t>
  </si>
  <si>
    <t>2230</t>
  </si>
  <si>
    <t>Продукти харчування</t>
  </si>
  <si>
    <t>2240</t>
  </si>
  <si>
    <t>Оплата послуг (крім комунальних)</t>
  </si>
  <si>
    <t>2250</t>
  </si>
  <si>
    <t>Видатки на відрядження</t>
  </si>
  <si>
    <t>2271</t>
  </si>
  <si>
    <t>Оплата теплопостачання</t>
  </si>
  <si>
    <t>2272</t>
  </si>
  <si>
    <t>Оплата водопостачання та водовідведення</t>
  </si>
  <si>
    <t>2273</t>
  </si>
  <si>
    <t>Оплата електроенергії</t>
  </si>
  <si>
    <t>2274</t>
  </si>
  <si>
    <t>Оплата природного газу</t>
  </si>
  <si>
    <t>2275</t>
  </si>
  <si>
    <t>Оплата інших енергоносіїв та інших комунальних послуг</t>
  </si>
  <si>
    <t>2282</t>
  </si>
  <si>
    <t>Окремі заходи по реалізації державних (регіональних) програм, не віднесені до заходів розвитку</t>
  </si>
  <si>
    <t>2610</t>
  </si>
  <si>
    <t>Субсидії та поточні трансферти підприємствам (установам, організаціям)</t>
  </si>
  <si>
    <t>2620</t>
  </si>
  <si>
    <t>Поточні трансферти органам державного управління інших рівнів</t>
  </si>
  <si>
    <t>2730</t>
  </si>
  <si>
    <t>Інші виплати населенню</t>
  </si>
  <si>
    <t>2800</t>
  </si>
  <si>
    <t>Інші поточні видатки</t>
  </si>
  <si>
    <t>9000</t>
  </si>
  <si>
    <t>Нерозподілені видатки</t>
  </si>
  <si>
    <t>Будівництво об`єктів житлово-комунального господарства</t>
  </si>
  <si>
    <t>0117350</t>
  </si>
  <si>
    <t>Розроблення схем планування та забудови територій (містобудівної документації)</t>
  </si>
  <si>
    <t>Внески до статутного капіталу суб`єктів господарювання</t>
  </si>
  <si>
    <t>Природоохоронні заходи за рахунок цільових фондів</t>
  </si>
  <si>
    <t>Додаток 4</t>
  </si>
  <si>
    <t>Додаток 5</t>
  </si>
  <si>
    <t>Аналіз виконання видатків спеціального фонду</t>
  </si>
  <si>
    <t>грн</t>
  </si>
  <si>
    <t>Будівництво освітніх установ та закладів</t>
  </si>
  <si>
    <t>Податок на доходи фізичних осіб у вигляді мінімального податкового зобов`язання, що підлягає сплаті фізичними особами</t>
  </si>
  <si>
    <t>21010300</t>
  </si>
  <si>
    <t>Частина чистого прибутку (доходу) комунальних унітарних підприємств та їх об`єднань, що вилучається до відповідного місцевого бюджету</t>
  </si>
  <si>
    <t>Субвенція з місцевого бюджету за рахунок залишку коштів освітньої субвенції, що утворився на початок бюджетного періоду</t>
  </si>
  <si>
    <t>Заходи державної політики з питань дітей та їх соціального захисту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</si>
  <si>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</si>
  <si>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t>
  </si>
  <si>
    <t>0613133</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</si>
  <si>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</si>
  <si>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</si>
  <si>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Багатопрофільна стаціонарна медична допомога</t>
  </si>
  <si>
    <t>Організація та проведення громадських робіт</t>
  </si>
  <si>
    <t>Забезпечення діяльності музеїв і виставок</t>
  </si>
  <si>
    <t>План на 2025 рік</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</si>
  <si>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</si>
  <si>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 xml:space="preserve"> 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 шару грунту) без спеціального дозволу; відшкодування збитків за погіршення якості грунтового покриву тощо та за неодержання доходів у зв'язку з тимчасовим невикористанням земельних ділянок</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</si>
  <si>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</si>
  <si>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</si>
  <si>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</si>
  <si>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Інші дотації з місцевого бюджету</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</si>
  <si>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</si>
  <si>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</si>
  <si>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</si>
  <si>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</si>
  <si>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Здійснення доплат педагогічним працівникам закладів загальної середньої освіти за рахунок субвенції з державного бюджету місцевим бюджетам</t>
  </si>
  <si>
    <t>Реверсна дотація</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</si>
  <si>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</si>
  <si>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</si>
  <si>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</si>
  <si>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t>
  </si>
  <si>
    <t>0611242</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</si>
  <si>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</si>
  <si>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</si>
  <si>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</si>
  <si>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Будівництво закладів охорони здоров`я</t>
  </si>
  <si>
    <t>Надходження коштів від Державного фонду дорогоцінних металів і дорогоцінного каміння</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</si>
  <si>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</si>
  <si>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</si>
  <si>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</si>
  <si>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t>
  </si>
  <si>
    <t>Субвенція з державного бюджету місцевим бюджетам на реалізацію проектів в рамках Програми відновлення України ІІІ</t>
  </si>
  <si>
    <t>Підтримка спорту вищих досягнень та організацій, які здійснюють фізкультурно-спортивну діяльність в регіоні</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</si>
  <si>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t>
  </si>
  <si>
    <t>Реалізація проектів у рамках Програми відновлення України ІІІ</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</si>
  <si>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t>
  </si>
  <si>
    <t>за 2025 рік</t>
  </si>
  <si>
    <t>Фактичне виконанння за 2025 рік</t>
  </si>
  <si>
    <t>за 2025 рік за програмною класифікацією видатків</t>
  </si>
  <si>
    <t>за 2025 рік за економічною класифікацією видатків</t>
  </si>
  <si>
    <t>Субвенція з державного бюджету місцевим бюджетам на забезпечення харчуваннямучнів закладів загальної середньої освіти</t>
  </si>
  <si>
    <t>11010000</t>
  </si>
  <si>
    <t>Податок та збір на доходи фізичних осіб</t>
  </si>
  <si>
    <t>11020000</t>
  </si>
  <si>
    <t>Податок на прибуток підприємств</t>
  </si>
  <si>
    <t>13000000</t>
  </si>
  <si>
    <t>Рентна плата та плата за використання інших природних ресурсів</t>
  </si>
  <si>
    <t>14000000</t>
  </si>
  <si>
    <t>Внутрішні податки на товари та послуги</t>
  </si>
  <si>
    <t>18010000</t>
  </si>
  <si>
    <t>Податок на майно</t>
  </si>
  <si>
    <t xml:space="preserve">Транспортний податок </t>
  </si>
  <si>
    <t>Туристичний збір</t>
  </si>
  <si>
    <t>18050000</t>
  </si>
  <si>
    <t>Єдиний податок</t>
  </si>
  <si>
    <t>21010000</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</si>
  <si>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t>
  </si>
  <si>
    <t>21080000</t>
  </si>
  <si>
    <t>22010000</t>
  </si>
  <si>
    <t>Плата за надання адміністративних послуг</t>
  </si>
  <si>
    <t>22090000</t>
  </si>
  <si>
    <t>Державне мито</t>
  </si>
  <si>
    <t>24060000</t>
  </si>
  <si>
    <t>40000000</t>
  </si>
  <si>
    <t>Офіційні трансферти</t>
  </si>
  <si>
    <t>Земельний податок</t>
  </si>
  <si>
    <t>19010000</t>
  </si>
  <si>
    <t>Екологічний податок</t>
  </si>
  <si>
    <t>25000000</t>
  </si>
  <si>
    <t>Власні надходження бюджетних установ</t>
  </si>
  <si>
    <t>33000000</t>
  </si>
  <si>
    <t>Кошти від продажу землі</t>
  </si>
  <si>
    <t>Державне управління</t>
  </si>
  <si>
    <t>0100</t>
  </si>
  <si>
    <t>0150</t>
  </si>
  <si>
    <t>0160</t>
  </si>
  <si>
    <t>0180</t>
  </si>
  <si>
    <t>1000</t>
  </si>
  <si>
    <t>Освіта</t>
  </si>
  <si>
    <t>1200</t>
  </si>
  <si>
    <t>1291</t>
  </si>
  <si>
    <t>1600</t>
  </si>
  <si>
    <t>1702</t>
  </si>
  <si>
    <t>Забезпечення харчуванням учнів закладів загальної середньої освіти за рахунок субвенції з державного бюджету місцевим бюджетам</t>
  </si>
  <si>
    <t>2000</t>
  </si>
  <si>
    <t>Охорона здоров`я</t>
  </si>
  <si>
    <t>Соціальний захист та соціальне забезпечення</t>
  </si>
  <si>
    <t>3112</t>
  </si>
  <si>
    <t>Культура i мистецтво</t>
  </si>
  <si>
    <t>Фiзична культура i спорт</t>
  </si>
  <si>
    <t>5062</t>
  </si>
  <si>
    <t>6000</t>
  </si>
  <si>
    <t>Житлово-комунальне господарство</t>
  </si>
  <si>
    <t>6071</t>
  </si>
  <si>
    <t>7000</t>
  </si>
  <si>
    <t>Економічна діяльність</t>
  </si>
  <si>
    <t>Інша діяльність</t>
  </si>
  <si>
    <t>Міжбюджетні трансферти</t>
  </si>
  <si>
    <t>1080</t>
  </si>
  <si>
    <t>1183</t>
  </si>
  <si>
    <t>1184</t>
  </si>
  <si>
    <t>1261</t>
  </si>
  <si>
    <t>1273</t>
  </si>
  <si>
    <t>1274</t>
  </si>
  <si>
    <t>1292</t>
  </si>
  <si>
    <t>1300</t>
  </si>
  <si>
    <t>1403</t>
  </si>
  <si>
    <t>1501</t>
  </si>
  <si>
    <t>2010</t>
  </si>
  <si>
    <t>2170</t>
  </si>
  <si>
    <t>3210</t>
  </si>
  <si>
    <t>3225</t>
  </si>
  <si>
    <t>4040</t>
  </si>
  <si>
    <t>6091</t>
  </si>
  <si>
    <t>7130</t>
  </si>
  <si>
    <t>7367</t>
  </si>
  <si>
    <t>8240</t>
  </si>
  <si>
    <t>Розвиток здібностей у дітей та молоді з фізичної культури та спорту комунальними дитячо- юнацькими спортивними школами</t>
  </si>
  <si>
    <t>Секретар міської ради</t>
  </si>
  <si>
    <t>Олег БАБІЙ</t>
  </si>
  <si>
    <t xml:space="preserve">до рішення </t>
  </si>
  <si>
    <t>від 18 лютого 2026 року № 3140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</si>
</sst>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color theme="1"/>
      <name val="Calibri"/>
      <family val="2"/>
      <charset val="204"/>
      <scheme val="minor"/>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name val="Arial"/>
      <family val="2"/>
      <charset val="204"/>
    </font>
    <font>
      <sz val="10"/>
      <name val="Arial"/>
      <charset val="204"/>
    </font>
    <font>
      <sz val="10"/>
      <color theme="1"/>
      <name val="Times New Roman"/>
      <family val="1"/>
      <charset val="204"/>
    </font>
    <font>
      <b/>
      <sz val="10"/>
      <color theme="1"/>
      <name val="Times New Roman"/>
      <family val="1"/>
      <charset val="204"/>
    </font>
    <font>
      <b/>
      <sz val="14"/>
      <color theme="1"/>
      <name val="Times New Roman"/>
      <family val="1"/>
      <charset val="204"/>
    </font>
    <font>
      <sz val="12"/>
      <color theme="1"/>
      <name val="Times New Roman"/>
      <family val="1"/>
      <charset val="204"/>
    </font>
    <font>
      <sz val="10"/>
      <name val="Times New Roman"/>
      <family val="1"/>
      <charset val="204"/>
    </font>
    <font>
      <b/>
      <sz val="10"/>
      <name val="Times New Roman"/>
      <family val="1"/>
      <charset val="204"/>
    </font>
    <font>
      <b/>
      <sz val="12"/>
      <color theme="1"/>
      <name val="Times New Roman"/>
      <family val="1"/>
      <charset val="204"/>
    </font>
    <font>
      <sz val="8"/>
      <color theme="1"/>
      <name val="Times New Roman"/>
      <family val="1"/>
      <charset val="204"/>
    </font>
    <font>
      <b/>
      <sz val="11"/>
      <color theme="1"/>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
      <b/>
      <sz val="12"/>
      <name val="Times New Roman"/>
      <family val="1"/>
      <charset val="204"/>
    </font>
  </fonts>
  <fills count="3">
    <fill>
      <patternFill patternType="none"/>
    </fill>
    <fill>
      <patternFill patternType="gray125"/>
    </fill>
    <fill>
      <patternFill patternType="solid">
        <fgColor indexed="4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diagonal/>
    </border>
  </borders>
  <cellStyleXfs count="13">
    <xf numFmtId="0" fontId="0" fillId="0" borderId="0"/>
    <xf numFmtId="0" fontId="7" fillId="0" borderId="0"/>
    <xf numFmtId="0" fontId="6" fillId="0" borderId="0"/>
    <xf numFmtId="0" fontId="6" fillId="0" borderId="0"/>
    <xf numFmtId="0" fontId="6" fillId="0" borderId="0"/>
    <xf numFmtId="0" fontId="8" fillId="0" borderId="0"/>
    <xf numFmtId="0" fontId="7" fillId="0" borderId="0"/>
    <xf numFmtId="0" fontId="7" fillId="0" borderId="0"/>
    <xf numFmtId="0" fontId="5" fillId="0" borderId="0"/>
    <xf numFmtId="0" fontId="4" fillId="0" borderId="0"/>
    <xf numFmtId="0" fontId="3" fillId="0" borderId="0"/>
    <xf numFmtId="0" fontId="2" fillId="0" borderId="0"/>
    <xf numFmtId="0" fontId="1" fillId="0" borderId="0"/>
  </cellStyleXfs>
  <cellXfs count="130">
    <xf numFmtId="0" fontId="0" fillId="0" borderId="0" xfId="0"/>
    <xf numFmtId="0" fontId="11" fillId="0" borderId="0" xfId="0" applyFont="1" applyAlignment="1">
      <alignment horizontal="center"/>
    </xf>
    <xf numFmtId="0" fontId="9" fillId="0" borderId="0" xfId="0" applyFont="1"/>
    <xf numFmtId="4" fontId="9" fillId="0" borderId="0" xfId="0" applyNumberFormat="1" applyFont="1"/>
    <xf numFmtId="0" fontId="10" fillId="0" borderId="0" xfId="0" applyFont="1" applyAlignment="1">
      <alignment horizontal="center"/>
    </xf>
    <xf numFmtId="4" fontId="10" fillId="0" borderId="0" xfId="0" applyNumberFormat="1" applyFont="1" applyAlignment="1">
      <alignment horizontal="center"/>
    </xf>
    <xf numFmtId="4" fontId="12" fillId="0" borderId="0" xfId="0" applyNumberFormat="1" applyFont="1"/>
    <xf numFmtId="0" fontId="16" fillId="0" borderId="0" xfId="0" applyFont="1" applyAlignment="1">
      <alignment horizontal="center"/>
    </xf>
    <xf numFmtId="0" fontId="9" fillId="0" borderId="0" xfId="0" applyFont="1" applyAlignment="1">
      <alignment horizontal="center"/>
    </xf>
    <xf numFmtId="0" fontId="9" fillId="0" borderId="0" xfId="0" applyFont="1" applyAlignment="1">
      <alignment wrapText="1"/>
    </xf>
    <xf numFmtId="0" fontId="10" fillId="0" borderId="0" xfId="0" applyFont="1" applyAlignment="1">
      <alignment horizontal="center" wrapText="1"/>
    </xf>
    <xf numFmtId="4" fontId="9" fillId="0" borderId="0" xfId="0" applyNumberFormat="1" applyFont="1" applyAlignment="1">
      <alignment horizontal="right"/>
    </xf>
    <xf numFmtId="4" fontId="9" fillId="0" borderId="0" xfId="0" applyNumberFormat="1" applyFont="1" applyAlignment="1">
      <alignment horizontal="left"/>
    </xf>
    <xf numFmtId="4" fontId="15" fillId="0" borderId="0" xfId="0" applyNumberFormat="1" applyFont="1"/>
    <xf numFmtId="0" fontId="15" fillId="0" borderId="0" xfId="0" applyFont="1"/>
    <xf numFmtId="0" fontId="15" fillId="0" borderId="0" xfId="0" applyFont="1" applyAlignment="1">
      <alignment wrapText="1"/>
    </xf>
    <xf numFmtId="0" fontId="15" fillId="0" borderId="0" xfId="0" applyFont="1" applyAlignment="1">
      <alignment horizontal="left"/>
    </xf>
    <xf numFmtId="0" fontId="14" fillId="0" borderId="0" xfId="7" applyFont="1" applyAlignment="1">
      <alignment horizontal="center"/>
    </xf>
    <xf numFmtId="0" fontId="13" fillId="0" borderId="1" xfId="7" applyFont="1" applyBorder="1" applyAlignment="1">
      <alignment vertical="center" wrapText="1"/>
    </xf>
    <xf numFmtId="4" fontId="13" fillId="0" borderId="1" xfId="7" applyNumberFormat="1" applyFont="1" applyBorder="1" applyAlignment="1">
      <alignment vertical="center"/>
    </xf>
    <xf numFmtId="4" fontId="13" fillId="0" borderId="0" xfId="7" applyNumberFormat="1" applyFont="1" applyAlignment="1">
      <alignment vertical="center"/>
    </xf>
    <xf numFmtId="0" fontId="14" fillId="0" borderId="8" xfId="7" applyFont="1" applyBorder="1" applyAlignment="1">
      <alignment horizontal="center" vertical="center"/>
    </xf>
    <xf numFmtId="0" fontId="13" fillId="0" borderId="3" xfId="7" applyFont="1" applyBorder="1" applyAlignment="1">
      <alignment vertical="center" wrapText="1"/>
    </xf>
    <xf numFmtId="0" fontId="13" fillId="0" borderId="6" xfId="7" applyFont="1" applyBorder="1" applyAlignment="1">
      <alignment horizontal="center" vertical="center"/>
    </xf>
    <xf numFmtId="4" fontId="14" fillId="2" borderId="7" xfId="7" applyNumberFormat="1" applyFont="1" applyFill="1" applyBorder="1" applyAlignment="1">
      <alignment vertical="center"/>
    </xf>
    <xf numFmtId="0" fontId="13" fillId="0" borderId="4" xfId="7" applyFont="1" applyBorder="1" applyAlignment="1">
      <alignment horizontal="center" vertical="center"/>
    </xf>
    <xf numFmtId="0" fontId="9" fillId="0" borderId="0" xfId="0" applyFont="1" applyAlignment="1">
      <alignment horizontal="left" indent="3"/>
    </xf>
    <xf numFmtId="0" fontId="17" fillId="0" borderId="8" xfId="0" applyFont="1" applyBorder="1" applyAlignment="1">
      <alignment horizontal="center" vertical="center"/>
    </xf>
    <xf numFmtId="0" fontId="17" fillId="0" borderId="9" xfId="0" applyFont="1" applyBorder="1" applyAlignment="1">
      <alignment horizontal="center" vertical="center" wrapText="1"/>
    </xf>
    <xf numFmtId="4" fontId="17" fillId="0" borderId="9" xfId="0" applyNumberFormat="1" applyFont="1" applyBorder="1" applyAlignment="1">
      <alignment horizontal="center" vertical="center" wrapText="1"/>
    </xf>
    <xf numFmtId="4" fontId="17" fillId="0" borderId="10" xfId="0" applyNumberFormat="1" applyFont="1" applyBorder="1" applyAlignment="1">
      <alignment horizontal="center" vertical="center" wrapText="1"/>
    </xf>
    <xf numFmtId="0" fontId="18" fillId="0" borderId="0" xfId="0" applyFont="1"/>
    <xf numFmtId="0" fontId="18" fillId="0" borderId="0" xfId="0" applyFont="1" applyAlignment="1">
      <alignment horizontal="center"/>
    </xf>
    <xf numFmtId="0" fontId="18" fillId="0" borderId="0" xfId="0" applyFont="1" applyAlignment="1">
      <alignment wrapText="1"/>
    </xf>
    <xf numFmtId="4" fontId="18" fillId="0" borderId="0" xfId="0" applyNumberFormat="1" applyFont="1"/>
    <xf numFmtId="0" fontId="17" fillId="0" borderId="0" xfId="0" applyFont="1"/>
    <xf numFmtId="0" fontId="17" fillId="0" borderId="0" xfId="0" applyFont="1" applyAlignment="1">
      <alignment wrapText="1"/>
    </xf>
    <xf numFmtId="4" fontId="17" fillId="0" borderId="0" xfId="0" applyNumberFormat="1" applyFont="1"/>
    <xf numFmtId="0" fontId="17" fillId="0" borderId="0" xfId="0" applyFont="1" applyAlignment="1">
      <alignment horizontal="left"/>
    </xf>
    <xf numFmtId="0" fontId="20" fillId="0" borderId="8" xfId="7" applyFont="1" applyBorder="1" applyAlignment="1">
      <alignment horizontal="center" vertical="center" wrapText="1"/>
    </xf>
    <xf numFmtId="0" fontId="20" fillId="0" borderId="9" xfId="7" applyFont="1" applyBorder="1" applyAlignment="1">
      <alignment horizontal="center" vertical="center" wrapText="1"/>
    </xf>
    <xf numFmtId="0" fontId="20" fillId="0" borderId="10" xfId="7" applyFont="1" applyBorder="1" applyAlignment="1">
      <alignment horizontal="center" vertical="center" wrapText="1"/>
    </xf>
    <xf numFmtId="49" fontId="13" fillId="0" borderId="4" xfId="7" applyNumberFormat="1" applyFont="1" applyBorder="1" applyAlignment="1">
      <alignment horizontal="center" vertical="center"/>
    </xf>
    <xf numFmtId="4" fontId="19" fillId="0" borderId="0" xfId="7" applyNumberFormat="1" applyFont="1" applyAlignment="1">
      <alignment vertical="center"/>
    </xf>
    <xf numFmtId="0" fontId="9" fillId="0" borderId="4" xfId="0" applyFont="1" applyBorder="1" applyAlignment="1">
      <alignment horizontal="center" vertical="center"/>
    </xf>
    <xf numFmtId="0" fontId="9" fillId="0" borderId="1" xfId="0" applyFont="1" applyBorder="1" applyAlignment="1">
      <alignment vertical="center" wrapText="1"/>
    </xf>
    <xf numFmtId="4" fontId="9" fillId="0" borderId="1" xfId="0" applyNumberFormat="1" applyFont="1" applyBorder="1" applyAlignment="1">
      <alignment vertical="center"/>
    </xf>
    <xf numFmtId="4" fontId="10" fillId="2" borderId="5" xfId="0" applyNumberFormat="1" applyFont="1" applyFill="1" applyBorder="1" applyAlignment="1">
      <alignment vertical="center"/>
    </xf>
    <xf numFmtId="0" fontId="9" fillId="0" borderId="6" xfId="0" applyFont="1" applyBorder="1" applyAlignment="1">
      <alignment horizontal="center" vertical="center"/>
    </xf>
    <xf numFmtId="0" fontId="9" fillId="0" borderId="3" xfId="0" applyFont="1" applyBorder="1" applyAlignment="1">
      <alignment vertical="center" wrapText="1"/>
    </xf>
    <xf numFmtId="0" fontId="9" fillId="0" borderId="11" xfId="0" applyFont="1" applyBorder="1" applyAlignment="1">
      <alignment horizontal="center" vertical="center"/>
    </xf>
    <xf numFmtId="0" fontId="9" fillId="0" borderId="2" xfId="0" applyFont="1" applyBorder="1" applyAlignment="1">
      <alignment vertical="center" wrapText="1"/>
    </xf>
    <xf numFmtId="0" fontId="9" fillId="0" borderId="8" xfId="0" applyFont="1" applyBorder="1" applyAlignment="1">
      <alignment horizontal="center" vertical="center"/>
    </xf>
    <xf numFmtId="0" fontId="9" fillId="0" borderId="18" xfId="0" applyFont="1" applyBorder="1" applyAlignment="1">
      <alignment horizontal="center" vertical="center"/>
    </xf>
    <xf numFmtId="4" fontId="9" fillId="0" borderId="3" xfId="0" applyNumberFormat="1" applyFont="1" applyBorder="1" applyAlignment="1">
      <alignment vertical="center"/>
    </xf>
    <xf numFmtId="4" fontId="10" fillId="2" borderId="7" xfId="0" applyNumberFormat="1" applyFont="1" applyFill="1" applyBorder="1" applyAlignment="1">
      <alignment vertical="center"/>
    </xf>
    <xf numFmtId="4" fontId="9" fillId="0" borderId="2" xfId="0" applyNumberFormat="1" applyFont="1" applyBorder="1" applyAlignment="1">
      <alignment vertical="center"/>
    </xf>
    <xf numFmtId="4" fontId="10" fillId="2" borderId="12" xfId="0" applyNumberFormat="1" applyFont="1" applyFill="1" applyBorder="1" applyAlignment="1">
      <alignment vertical="center"/>
    </xf>
    <xf numFmtId="4" fontId="10" fillId="2" borderId="20" xfId="0" applyNumberFormat="1" applyFont="1" applyFill="1" applyBorder="1" applyAlignment="1">
      <alignment vertical="center"/>
    </xf>
    <xf numFmtId="0" fontId="9" fillId="0" borderId="17" xfId="0" applyFont="1" applyBorder="1" applyAlignment="1">
      <alignment vertical="center" wrapText="1"/>
    </xf>
    <xf numFmtId="4" fontId="9" fillId="0" borderId="17" xfId="0" applyNumberFormat="1" applyFont="1" applyBorder="1" applyAlignment="1">
      <alignment vertical="center"/>
    </xf>
    <xf numFmtId="0" fontId="9" fillId="0" borderId="16" xfId="0" applyFont="1" applyBorder="1" applyAlignment="1">
      <alignment horizontal="center" vertical="center"/>
    </xf>
    <xf numFmtId="0" fontId="13" fillId="0" borderId="13" xfId="7" applyFont="1" applyBorder="1" applyAlignment="1">
      <alignment horizontal="center" vertical="center"/>
    </xf>
    <xf numFmtId="0" fontId="13" fillId="0" borderId="14" xfId="7" applyFont="1" applyBorder="1" applyAlignment="1">
      <alignment vertical="center" wrapText="1"/>
    </xf>
    <xf numFmtId="4" fontId="13" fillId="0" borderId="14" xfId="7" applyNumberFormat="1" applyFont="1" applyBorder="1" applyAlignment="1">
      <alignment vertical="center"/>
    </xf>
    <xf numFmtId="4" fontId="14" fillId="2" borderId="15" xfId="7" applyNumberFormat="1" applyFont="1" applyFill="1" applyBorder="1" applyAlignment="1">
      <alignment vertical="center"/>
    </xf>
    <xf numFmtId="4" fontId="14" fillId="2" borderId="5" xfId="7" applyNumberFormat="1" applyFont="1" applyFill="1" applyBorder="1" applyAlignment="1">
      <alignment vertical="center"/>
    </xf>
    <xf numFmtId="0" fontId="13" fillId="0" borderId="11" xfId="7" applyFont="1" applyBorder="1" applyAlignment="1">
      <alignment horizontal="center" vertical="center"/>
    </xf>
    <xf numFmtId="0" fontId="13" fillId="0" borderId="2" xfId="7" applyFont="1" applyBorder="1" applyAlignment="1">
      <alignment vertical="center" wrapText="1"/>
    </xf>
    <xf numFmtId="4" fontId="13" fillId="0" borderId="2" xfId="7" applyNumberFormat="1" applyFont="1" applyBorder="1" applyAlignment="1">
      <alignment vertical="center"/>
    </xf>
    <xf numFmtId="4" fontId="14" fillId="2" borderId="21" xfId="7" applyNumberFormat="1" applyFont="1" applyFill="1" applyBorder="1" applyAlignment="1">
      <alignment vertical="center"/>
    </xf>
    <xf numFmtId="4" fontId="14" fillId="2" borderId="12" xfId="7" applyNumberFormat="1" applyFont="1" applyFill="1" applyBorder="1" applyAlignment="1">
      <alignment vertical="center"/>
    </xf>
    <xf numFmtId="49" fontId="13" fillId="0" borderId="6" xfId="7" applyNumberFormat="1" applyFont="1" applyBorder="1" applyAlignment="1">
      <alignment horizontal="center" vertical="center"/>
    </xf>
    <xf numFmtId="4" fontId="17" fillId="0" borderId="3" xfId="0" applyNumberFormat="1" applyFont="1" applyBorder="1" applyAlignment="1">
      <alignment vertical="center"/>
    </xf>
    <xf numFmtId="4" fontId="17" fillId="2" borderId="7" xfId="0" applyNumberFormat="1" applyFont="1" applyFill="1" applyBorder="1" applyAlignment="1">
      <alignment vertical="center"/>
    </xf>
    <xf numFmtId="0" fontId="15" fillId="0" borderId="1" xfId="12" applyFont="1" applyBorder="1" applyAlignment="1">
      <alignment vertical="center" wrapText="1"/>
    </xf>
    <xf numFmtId="4" fontId="17" fillId="0" borderId="1" xfId="0" applyNumberFormat="1" applyFont="1" applyBorder="1" applyAlignment="1">
      <alignment vertical="center"/>
    </xf>
    <xf numFmtId="4" fontId="17" fillId="2" borderId="5" xfId="0" applyNumberFormat="1" applyFont="1" applyFill="1" applyBorder="1" applyAlignment="1">
      <alignment vertical="center"/>
    </xf>
    <xf numFmtId="0" fontId="15" fillId="0" borderId="1" xfId="0" applyFont="1" applyBorder="1" applyAlignment="1">
      <alignment vertical="center" wrapText="1"/>
    </xf>
    <xf numFmtId="0" fontId="17" fillId="0" borderId="4" xfId="0" applyFont="1" applyBorder="1" applyAlignment="1">
      <alignment horizontal="center" vertical="center"/>
    </xf>
    <xf numFmtId="4" fontId="17" fillId="0" borderId="9" xfId="0" applyNumberFormat="1" applyFont="1" applyBorder="1" applyAlignment="1">
      <alignment vertical="center"/>
    </xf>
    <xf numFmtId="4" fontId="17" fillId="2" borderId="10" xfId="0" applyNumberFormat="1" applyFont="1" applyFill="1" applyBorder="1" applyAlignment="1">
      <alignment vertical="center"/>
    </xf>
    <xf numFmtId="4" fontId="17" fillId="0" borderId="19" xfId="0" applyNumberFormat="1" applyFont="1" applyBorder="1" applyAlignment="1">
      <alignment vertical="center"/>
    </xf>
    <xf numFmtId="4" fontId="17" fillId="2" borderId="20" xfId="0" applyNumberFormat="1" applyFont="1" applyFill="1" applyBorder="1" applyAlignment="1">
      <alignment vertical="center"/>
    </xf>
    <xf numFmtId="0" fontId="15" fillId="0" borderId="9" xfId="0" applyFont="1" applyBorder="1" applyAlignment="1">
      <alignment vertical="center" wrapText="1"/>
    </xf>
    <xf numFmtId="0" fontId="15" fillId="0" borderId="19" xfId="0" applyFont="1" applyBorder="1" applyAlignment="1">
      <alignment vertical="center" wrapText="1"/>
    </xf>
    <xf numFmtId="0" fontId="17" fillId="0" borderId="4" xfId="12" applyFont="1" applyBorder="1" applyAlignment="1">
      <alignment horizontal="center" vertical="center"/>
    </xf>
    <xf numFmtId="0" fontId="15" fillId="0" borderId="4" xfId="12" applyFont="1" applyBorder="1" applyAlignment="1">
      <alignment horizontal="center" vertical="center"/>
    </xf>
    <xf numFmtId="0" fontId="15" fillId="0" borderId="1" xfId="12" applyFont="1" applyBorder="1" applyAlignment="1">
      <alignment horizontal="left" vertical="center" wrapText="1"/>
    </xf>
    <xf numFmtId="4" fontId="17" fillId="0" borderId="2" xfId="0" applyNumberFormat="1" applyFont="1" applyBorder="1" applyAlignment="1">
      <alignment vertical="center"/>
    </xf>
    <xf numFmtId="4" fontId="17" fillId="0" borderId="24" xfId="0" applyNumberFormat="1" applyFont="1" applyBorder="1" applyAlignment="1">
      <alignment vertical="center"/>
    </xf>
    <xf numFmtId="4" fontId="17" fillId="2" borderId="24" xfId="0" applyNumberFormat="1" applyFont="1" applyFill="1" applyBorder="1" applyAlignment="1">
      <alignment vertical="center"/>
    </xf>
    <xf numFmtId="4" fontId="17" fillId="0" borderId="23" xfId="0" applyNumberFormat="1" applyFont="1" applyBorder="1" applyAlignment="1">
      <alignment vertical="center"/>
    </xf>
    <xf numFmtId="4" fontId="17" fillId="2" borderId="23" xfId="0" applyNumberFormat="1" applyFont="1" applyFill="1" applyBorder="1" applyAlignment="1">
      <alignment vertical="center"/>
    </xf>
    <xf numFmtId="0" fontId="15" fillId="0" borderId="22" xfId="0" applyFont="1" applyBorder="1" applyAlignment="1">
      <alignment vertical="center" wrapText="1"/>
    </xf>
    <xf numFmtId="0" fontId="20" fillId="0" borderId="26" xfId="7" applyFont="1" applyBorder="1" applyAlignment="1">
      <alignment horizontal="center" vertical="center" wrapText="1"/>
    </xf>
    <xf numFmtId="49" fontId="20" fillId="0" borderId="25" xfId="7" applyNumberFormat="1" applyFont="1" applyBorder="1" applyAlignment="1">
      <alignment horizontal="center" vertical="center" wrapText="1"/>
    </xf>
    <xf numFmtId="0" fontId="13" fillId="0" borderId="1" xfId="7" applyFont="1" applyBorder="1" applyAlignment="1">
      <alignment horizontal="left" vertical="center" wrapText="1"/>
    </xf>
    <xf numFmtId="0" fontId="13" fillId="0" borderId="2" xfId="7" applyFont="1" applyBorder="1" applyAlignment="1">
      <alignment horizontal="left" vertical="center" wrapText="1"/>
    </xf>
    <xf numFmtId="49" fontId="20" fillId="0" borderId="4" xfId="7" applyNumberFormat="1" applyFont="1" applyBorder="1" applyAlignment="1">
      <alignment horizontal="center" vertical="center" wrapText="1"/>
    </xf>
    <xf numFmtId="0" fontId="20" fillId="0" borderId="1" xfId="7" applyFont="1" applyBorder="1" applyAlignment="1">
      <alignment horizontal="center" vertical="center" wrapText="1"/>
    </xf>
    <xf numFmtId="49" fontId="9" fillId="0" borderId="27"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13" fillId="0" borderId="11" xfId="7" applyNumberFormat="1" applyFont="1" applyBorder="1" applyAlignment="1">
      <alignment horizontal="center" vertical="center"/>
    </xf>
    <xf numFmtId="49" fontId="20" fillId="0" borderId="8" xfId="7" applyNumberFormat="1" applyFont="1" applyBorder="1" applyAlignment="1">
      <alignment horizontal="center" vertical="center" wrapText="1"/>
    </xf>
    <xf numFmtId="0" fontId="21" fillId="0" borderId="9" xfId="7" applyFont="1" applyBorder="1" applyAlignment="1">
      <alignment horizontal="center" vertical="center" wrapText="1"/>
    </xf>
    <xf numFmtId="4" fontId="20" fillId="2" borderId="10" xfId="7" applyNumberFormat="1" applyFont="1" applyFill="1" applyBorder="1" applyAlignment="1">
      <alignment vertical="center"/>
    </xf>
    <xf numFmtId="0" fontId="21" fillId="0" borderId="9" xfId="7" applyFont="1" applyBorder="1" applyAlignment="1">
      <alignment vertical="center" wrapText="1"/>
    </xf>
    <xf numFmtId="4" fontId="21" fillId="0" borderId="9" xfId="7" applyNumberFormat="1" applyFont="1" applyBorder="1" applyAlignment="1">
      <alignment vertical="center"/>
    </xf>
    <xf numFmtId="4" fontId="21" fillId="2" borderId="10" xfId="7" applyNumberFormat="1" applyFont="1" applyFill="1" applyBorder="1" applyAlignment="1">
      <alignment vertical="center"/>
    </xf>
    <xf numFmtId="49" fontId="20" fillId="0" borderId="13" xfId="7" applyNumberFormat="1" applyFont="1" applyBorder="1" applyAlignment="1">
      <alignment horizontal="center" vertical="center" wrapText="1"/>
    </xf>
    <xf numFmtId="0" fontId="20" fillId="0" borderId="14" xfId="7" applyFont="1" applyBorder="1" applyAlignment="1">
      <alignment horizontal="center" vertical="center" wrapText="1"/>
    </xf>
    <xf numFmtId="49" fontId="20" fillId="0" borderId="16" xfId="7" applyNumberFormat="1" applyFont="1" applyBorder="1" applyAlignment="1">
      <alignment horizontal="center" vertical="center" wrapText="1"/>
    </xf>
    <xf numFmtId="0" fontId="20" fillId="0" borderId="17" xfId="7" applyFont="1" applyBorder="1" applyAlignment="1">
      <alignment horizontal="center" vertical="center" wrapText="1"/>
    </xf>
    <xf numFmtId="4" fontId="20" fillId="2" borderId="20" xfId="7" applyNumberFormat="1" applyFont="1" applyFill="1" applyBorder="1" applyAlignment="1">
      <alignment vertical="center"/>
    </xf>
    <xf numFmtId="4" fontId="20" fillId="0" borderId="26" xfId="7" applyNumberFormat="1" applyFont="1" applyBorder="1" applyAlignment="1">
      <alignment horizontal="right" vertical="center" wrapText="1"/>
    </xf>
    <xf numFmtId="4" fontId="13" fillId="0" borderId="1" xfId="7" applyNumberFormat="1" applyFont="1" applyBorder="1" applyAlignment="1">
      <alignment horizontal="right" vertical="center"/>
    </xf>
    <xf numFmtId="4" fontId="13" fillId="0" borderId="2" xfId="7" applyNumberFormat="1" applyFont="1" applyBorder="1" applyAlignment="1">
      <alignment horizontal="right" vertical="center"/>
    </xf>
    <xf numFmtId="4" fontId="20" fillId="0" borderId="1" xfId="7" applyNumberFormat="1" applyFont="1" applyBorder="1" applyAlignment="1">
      <alignment horizontal="right" vertical="center" wrapText="1"/>
    </xf>
    <xf numFmtId="4" fontId="20" fillId="0" borderId="9" xfId="7" applyNumberFormat="1" applyFont="1" applyBorder="1" applyAlignment="1">
      <alignment horizontal="right" vertical="center" wrapText="1"/>
    </xf>
    <xf numFmtId="4" fontId="20" fillId="0" borderId="14" xfId="7" applyNumberFormat="1" applyFont="1" applyBorder="1" applyAlignment="1">
      <alignment horizontal="right" vertical="center" wrapText="1"/>
    </xf>
    <xf numFmtId="4" fontId="13" fillId="0" borderId="3" xfId="7" applyNumberFormat="1" applyFont="1" applyBorder="1" applyAlignment="1">
      <alignment horizontal="right" vertical="center"/>
    </xf>
    <xf numFmtId="4" fontId="13" fillId="0" borderId="26" xfId="7" applyNumberFormat="1" applyFont="1" applyBorder="1" applyAlignment="1">
      <alignment horizontal="right" vertical="center"/>
    </xf>
    <xf numFmtId="4" fontId="20" fillId="0" borderId="17" xfId="7" applyNumberFormat="1" applyFont="1" applyBorder="1" applyAlignment="1">
      <alignment horizontal="right" vertical="center" wrapText="1"/>
    </xf>
    <xf numFmtId="0" fontId="11" fillId="0" borderId="0" xfId="0" applyFont="1" applyAlignment="1">
      <alignment horizontal="center"/>
    </xf>
    <xf numFmtId="0" fontId="17" fillId="0" borderId="11" xfId="0" applyFont="1" applyBorder="1" applyAlignment="1">
      <alignment horizontal="center" vertical="center"/>
    </xf>
    <xf numFmtId="0" fontId="15" fillId="0" borderId="2" xfId="0" applyFont="1" applyBorder="1" applyAlignment="1">
      <alignment vertical="center" wrapText="1"/>
    </xf>
    <xf numFmtId="4" fontId="17" fillId="2" borderId="12" xfId="0" applyNumberFormat="1" applyFont="1" applyFill="1" applyBorder="1" applyAlignment="1">
      <alignment vertical="center"/>
    </xf>
    <xf numFmtId="0" fontId="17" fillId="0" borderId="8" xfId="12" applyFont="1" applyBorder="1" applyAlignment="1">
      <alignment horizontal="center" vertical="center"/>
    </xf>
    <xf numFmtId="0" fontId="15" fillId="0" borderId="9" xfId="12" applyFont="1" applyBorder="1" applyAlignment="1">
      <alignment vertical="center" wrapText="1"/>
    </xf>
  </cellXfs>
  <cellStyles count="13">
    <cellStyle name="Звичайний" xfId="0" builtinId="0"/>
    <cellStyle name="Звичайний 2" xfId="7" xr:uid="{00000000-0005-0000-0000-000000000000}"/>
    <cellStyle name="Обычный 10" xfId="12" xr:uid="{00000000-0005-0000-0000-000002000000}"/>
    <cellStyle name="Обычный 2" xfId="1" xr:uid="{00000000-0005-0000-0000-000003000000}"/>
    <cellStyle name="Обычный 2 2" xfId="5" xr:uid="{00000000-0005-0000-0000-000004000000}"/>
    <cellStyle name="Обычный 2 2 2" xfId="6" xr:uid="{00000000-0005-0000-0000-000005000000}"/>
    <cellStyle name="Обычный 3" xfId="2" xr:uid="{00000000-0005-0000-0000-000006000000}"/>
    <cellStyle name="Обычный 4" xfId="3" xr:uid="{00000000-0005-0000-0000-000007000000}"/>
    <cellStyle name="Обычный 5" xfId="4" xr:uid="{00000000-0005-0000-0000-000008000000}"/>
    <cellStyle name="Обычный 6" xfId="8" xr:uid="{00000000-0005-0000-0000-000009000000}"/>
    <cellStyle name="Обычный 7" xfId="9" xr:uid="{00000000-0005-0000-0000-00000A000000}"/>
    <cellStyle name="Обычный 8" xfId="10" xr:uid="{00000000-0005-0000-0000-00000B000000}"/>
    <cellStyle name="Обычный 9" xfId="11" xr:uid="{00000000-0005-0000-0000-00000C000000}"/>
  </cellStyles>
  <dxfs count="12">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5"/>
  <sheetViews>
    <sheetView tabSelected="1" view="pageBreakPreview" zoomScaleNormal="100" zoomScaleSheetLayoutView="100" workbookViewId="0"/>
  </sheetViews>
  <sheetFormatPr defaultRowHeight="12.75"/>
  <cols>
    <col min="1" max="1" width="13.42578125" style="8" customWidth="1"/>
    <col min="2" max="2" width="73.5703125" style="9" customWidth="1"/>
    <col min="3" max="3" width="18.7109375" style="3" customWidth="1"/>
    <col min="4" max="4" width="17.140625" style="3" customWidth="1"/>
    <col min="5" max="5" width="13.42578125" style="3" customWidth="1"/>
    <col min="6" max="16384" width="9.140625" style="2"/>
  </cols>
  <sheetData>
    <row r="1" spans="1:5" ht="15.75">
      <c r="A1" s="2"/>
      <c r="B1" s="2"/>
      <c r="C1" s="6" t="s">
        <v>80</v>
      </c>
      <c r="D1" s="2"/>
      <c r="E1" s="2"/>
    </row>
    <row r="2" spans="1:5" ht="15.75">
      <c r="A2" s="2"/>
      <c r="B2" s="2"/>
      <c r="C2" s="6" t="s">
        <v>330</v>
      </c>
      <c r="D2" s="2"/>
      <c r="E2" s="2"/>
    </row>
    <row r="3" spans="1:5" ht="15.75">
      <c r="A3" s="26"/>
      <c r="B3" s="2"/>
      <c r="C3" s="6" t="s">
        <v>81</v>
      </c>
      <c r="D3" s="2"/>
      <c r="E3" s="2"/>
    </row>
    <row r="4" spans="1:5" ht="15.75">
      <c r="A4" s="2"/>
      <c r="B4" s="2"/>
      <c r="C4" s="6" t="s">
        <v>331</v>
      </c>
      <c r="D4" s="2"/>
      <c r="E4" s="2"/>
    </row>
    <row r="5" spans="1:5" ht="15.75">
      <c r="A5" s="2"/>
      <c r="B5" s="2"/>
      <c r="C5" s="6"/>
      <c r="D5" s="2"/>
      <c r="E5" s="2"/>
    </row>
    <row r="6" spans="1:5" ht="18.75">
      <c r="A6" s="124" t="s">
        <v>82</v>
      </c>
      <c r="B6" s="124"/>
      <c r="C6" s="124"/>
      <c r="D6" s="124"/>
      <c r="E6" s="124"/>
    </row>
    <row r="7" spans="1:5" ht="18.75">
      <c r="A7" s="124" t="s">
        <v>83</v>
      </c>
      <c r="B7" s="124"/>
      <c r="C7" s="124"/>
      <c r="D7" s="124"/>
      <c r="E7" s="124"/>
    </row>
    <row r="8" spans="1:5" ht="18.75">
      <c r="A8" s="124" t="s">
        <v>246</v>
      </c>
      <c r="B8" s="124"/>
      <c r="C8" s="124"/>
      <c r="D8" s="124"/>
      <c r="E8" s="124"/>
    </row>
    <row r="9" spans="1:5" ht="19.5" thickBot="1">
      <c r="A9" s="1"/>
      <c r="B9" s="1"/>
      <c r="C9" s="1"/>
      <c r="D9" s="1"/>
      <c r="E9" s="7" t="s">
        <v>0</v>
      </c>
    </row>
    <row r="10" spans="1:5" s="31" customFormat="1" ht="72.75" customHeight="1" thickBot="1">
      <c r="A10" s="27" t="s">
        <v>1</v>
      </c>
      <c r="B10" s="28" t="s">
        <v>2</v>
      </c>
      <c r="C10" s="29" t="s">
        <v>214</v>
      </c>
      <c r="D10" s="29" t="s">
        <v>247</v>
      </c>
      <c r="E10" s="30" t="s">
        <v>84</v>
      </c>
    </row>
    <row r="11" spans="1:5" s="31" customFormat="1" ht="24.75" customHeight="1">
      <c r="A11" s="86" t="s">
        <v>251</v>
      </c>
      <c r="B11" s="75" t="s">
        <v>252</v>
      </c>
      <c r="C11" s="73">
        <f>C12+C13+C14+C15</f>
        <v>201628350</v>
      </c>
      <c r="D11" s="73">
        <f>D12+D13+D14+D15</f>
        <v>214768622.98999998</v>
      </c>
      <c r="E11" s="74">
        <f t="shared" ref="E11:E65" si="0">IF(C11=0,0,D11/C11*100)</f>
        <v>106.51707609073821</v>
      </c>
    </row>
    <row r="12" spans="1:5" s="31" customFormat="1" ht="27" customHeight="1">
      <c r="A12" s="48" t="s">
        <v>3</v>
      </c>
      <c r="B12" s="49" t="s">
        <v>4</v>
      </c>
      <c r="C12" s="54">
        <v>192768350</v>
      </c>
      <c r="D12" s="54">
        <v>203406850.28999999</v>
      </c>
      <c r="E12" s="55">
        <f t="shared" si="0"/>
        <v>105.51880030617058</v>
      </c>
    </row>
    <row r="13" spans="1:5" s="31" customFormat="1" ht="28.5" customHeight="1">
      <c r="A13" s="44" t="s">
        <v>5</v>
      </c>
      <c r="B13" s="45" t="s">
        <v>6</v>
      </c>
      <c r="C13" s="46">
        <v>6700000</v>
      </c>
      <c r="D13" s="46">
        <v>8967192.2799999993</v>
      </c>
      <c r="E13" s="47">
        <f t="shared" si="0"/>
        <v>133.83869074626864</v>
      </c>
    </row>
    <row r="14" spans="1:5" s="31" customFormat="1" ht="27" customHeight="1">
      <c r="A14" s="44" t="s">
        <v>7</v>
      </c>
      <c r="B14" s="45" t="s">
        <v>8</v>
      </c>
      <c r="C14" s="46">
        <v>2000000</v>
      </c>
      <c r="D14" s="46">
        <v>2167625.66</v>
      </c>
      <c r="E14" s="47">
        <f t="shared" si="0"/>
        <v>108.38128300000001</v>
      </c>
    </row>
    <row r="15" spans="1:5" s="31" customFormat="1" ht="24.75" customHeight="1">
      <c r="A15" s="44">
        <v>11011300</v>
      </c>
      <c r="B15" s="45" t="s">
        <v>201</v>
      </c>
      <c r="C15" s="46">
        <v>160000</v>
      </c>
      <c r="D15" s="46">
        <v>226954.76</v>
      </c>
      <c r="E15" s="47">
        <f t="shared" si="0"/>
        <v>141.84672499999999</v>
      </c>
    </row>
    <row r="16" spans="1:5" s="31" customFormat="1" ht="24.75" customHeight="1">
      <c r="A16" s="86" t="s">
        <v>253</v>
      </c>
      <c r="B16" s="75" t="s">
        <v>254</v>
      </c>
      <c r="C16" s="76">
        <f>C17</f>
        <v>547115</v>
      </c>
      <c r="D16" s="76">
        <f>D17</f>
        <v>547115</v>
      </c>
      <c r="E16" s="77">
        <f t="shared" si="0"/>
        <v>100</v>
      </c>
    </row>
    <row r="17" spans="1:5" s="31" customFormat="1" ht="25.5" customHeight="1">
      <c r="A17" s="44" t="s">
        <v>9</v>
      </c>
      <c r="B17" s="45" t="s">
        <v>10</v>
      </c>
      <c r="C17" s="46">
        <v>547115</v>
      </c>
      <c r="D17" s="46">
        <v>547115</v>
      </c>
      <c r="E17" s="47">
        <f t="shared" si="0"/>
        <v>100</v>
      </c>
    </row>
    <row r="18" spans="1:5" s="31" customFormat="1" ht="25.5" customHeight="1">
      <c r="A18" s="86" t="s">
        <v>255</v>
      </c>
      <c r="B18" s="75" t="s">
        <v>256</v>
      </c>
      <c r="C18" s="76">
        <f>C19+C20+C21+C22</f>
        <v>669700</v>
      </c>
      <c r="D18" s="76">
        <f>D19+D20+D21+D22</f>
        <v>669881.88</v>
      </c>
      <c r="E18" s="77">
        <f t="shared" si="0"/>
        <v>100.02715842914738</v>
      </c>
    </row>
    <row r="19" spans="1:5" s="31" customFormat="1" ht="26.25" customHeight="1">
      <c r="A19" s="44" t="s">
        <v>11</v>
      </c>
      <c r="B19" s="45" t="s">
        <v>12</v>
      </c>
      <c r="C19" s="46">
        <v>13700</v>
      </c>
      <c r="D19" s="46">
        <v>13729.31</v>
      </c>
      <c r="E19" s="47">
        <f t="shared" si="0"/>
        <v>100.21394160583941</v>
      </c>
    </row>
    <row r="20" spans="1:5" s="31" customFormat="1" ht="39.75" customHeight="1">
      <c r="A20" s="44" t="s">
        <v>13</v>
      </c>
      <c r="B20" s="45" t="s">
        <v>14</v>
      </c>
      <c r="C20" s="46">
        <v>146800</v>
      </c>
      <c r="D20" s="46">
        <v>146852.75</v>
      </c>
      <c r="E20" s="47">
        <f t="shared" si="0"/>
        <v>100.03593324250681</v>
      </c>
    </row>
    <row r="21" spans="1:5" s="31" customFormat="1" ht="25.5">
      <c r="A21" s="44" t="s">
        <v>15</v>
      </c>
      <c r="B21" s="45" t="s">
        <v>16</v>
      </c>
      <c r="C21" s="46">
        <v>479500</v>
      </c>
      <c r="D21" s="46">
        <v>479599.82</v>
      </c>
      <c r="E21" s="47">
        <f t="shared" si="0"/>
        <v>100.02081751824818</v>
      </c>
    </row>
    <row r="22" spans="1:5" s="31" customFormat="1" ht="24.75" customHeight="1">
      <c r="A22" s="44" t="s">
        <v>17</v>
      </c>
      <c r="B22" s="45" t="s">
        <v>18</v>
      </c>
      <c r="C22" s="46">
        <v>29700</v>
      </c>
      <c r="D22" s="46">
        <v>29700</v>
      </c>
      <c r="E22" s="47">
        <f t="shared" si="0"/>
        <v>100</v>
      </c>
    </row>
    <row r="23" spans="1:5" s="31" customFormat="1" ht="24.75" customHeight="1">
      <c r="A23" s="86" t="s">
        <v>257</v>
      </c>
      <c r="B23" s="75" t="s">
        <v>258</v>
      </c>
      <c r="C23" s="76">
        <f>C24+C25+C26+C27</f>
        <v>29070000</v>
      </c>
      <c r="D23" s="76">
        <f>D24+D25+D26+D27</f>
        <v>30591200.09</v>
      </c>
      <c r="E23" s="77">
        <f t="shared" si="0"/>
        <v>105.23288644650843</v>
      </c>
    </row>
    <row r="24" spans="1:5" s="31" customFormat="1" ht="17.25" customHeight="1">
      <c r="A24" s="44" t="s">
        <v>19</v>
      </c>
      <c r="B24" s="45" t="s">
        <v>20</v>
      </c>
      <c r="C24" s="46">
        <v>1770000</v>
      </c>
      <c r="D24" s="46">
        <v>1990869.19</v>
      </c>
      <c r="E24" s="47">
        <f t="shared" si="0"/>
        <v>112.47848531073446</v>
      </c>
    </row>
    <row r="25" spans="1:5" s="31" customFormat="1" ht="16.5" customHeight="1">
      <c r="A25" s="44" t="s">
        <v>21</v>
      </c>
      <c r="B25" s="45" t="s">
        <v>20</v>
      </c>
      <c r="C25" s="46">
        <v>15100000</v>
      </c>
      <c r="D25" s="46">
        <v>15918454.470000001</v>
      </c>
      <c r="E25" s="47">
        <f t="shared" si="0"/>
        <v>105.4202282781457</v>
      </c>
    </row>
    <row r="26" spans="1:5" s="31" customFormat="1" ht="53.25" customHeight="1">
      <c r="A26" s="44" t="s">
        <v>22</v>
      </c>
      <c r="B26" s="45" t="s">
        <v>23</v>
      </c>
      <c r="C26" s="46">
        <v>7800000</v>
      </c>
      <c r="D26" s="46">
        <v>8083259.5499999998</v>
      </c>
      <c r="E26" s="47">
        <f t="shared" si="0"/>
        <v>103.63153269230769</v>
      </c>
    </row>
    <row r="27" spans="1:5" s="31" customFormat="1" ht="38.25" customHeight="1">
      <c r="A27" s="44" t="s">
        <v>24</v>
      </c>
      <c r="B27" s="45" t="s">
        <v>25</v>
      </c>
      <c r="C27" s="46">
        <v>4400000</v>
      </c>
      <c r="D27" s="46">
        <v>4598616.88</v>
      </c>
      <c r="E27" s="47">
        <f t="shared" si="0"/>
        <v>104.51402</v>
      </c>
    </row>
    <row r="28" spans="1:5" s="31" customFormat="1" ht="25.5" customHeight="1">
      <c r="A28" s="86" t="s">
        <v>259</v>
      </c>
      <c r="B28" s="75" t="s">
        <v>260</v>
      </c>
      <c r="C28" s="76">
        <f>C29+C30+C31+C32</f>
        <v>9665800</v>
      </c>
      <c r="D28" s="76">
        <f>D29+D30+D31+D32</f>
        <v>10108593.85</v>
      </c>
      <c r="E28" s="77">
        <f t="shared" si="0"/>
        <v>104.58103674812224</v>
      </c>
    </row>
    <row r="29" spans="1:5" s="31" customFormat="1" ht="25.5">
      <c r="A29" s="44" t="s">
        <v>26</v>
      </c>
      <c r="B29" s="45" t="s">
        <v>27</v>
      </c>
      <c r="C29" s="46">
        <v>50800</v>
      </c>
      <c r="D29" s="46">
        <v>51826.94</v>
      </c>
      <c r="E29" s="47">
        <f t="shared" si="0"/>
        <v>102.02153543307087</v>
      </c>
    </row>
    <row r="30" spans="1:5" s="31" customFormat="1" ht="25.5">
      <c r="A30" s="44" t="s">
        <v>28</v>
      </c>
      <c r="B30" s="45" t="s">
        <v>29</v>
      </c>
      <c r="C30" s="46">
        <v>1255000</v>
      </c>
      <c r="D30" s="46">
        <v>1372548.35</v>
      </c>
      <c r="E30" s="47">
        <f t="shared" si="0"/>
        <v>109.36640239043824</v>
      </c>
    </row>
    <row r="31" spans="1:5" s="31" customFormat="1" ht="25.5">
      <c r="A31" s="44" t="s">
        <v>30</v>
      </c>
      <c r="B31" s="45" t="s">
        <v>31</v>
      </c>
      <c r="C31" s="46">
        <v>2460000</v>
      </c>
      <c r="D31" s="46">
        <v>2560724.25</v>
      </c>
      <c r="E31" s="47">
        <f t="shared" si="0"/>
        <v>104.09448170731707</v>
      </c>
    </row>
    <row r="32" spans="1:5" s="31" customFormat="1" ht="25.5">
      <c r="A32" s="44" t="s">
        <v>32</v>
      </c>
      <c r="B32" s="45" t="s">
        <v>33</v>
      </c>
      <c r="C32" s="46">
        <v>5900000</v>
      </c>
      <c r="D32" s="46">
        <v>6123494.3099999996</v>
      </c>
      <c r="E32" s="47">
        <f t="shared" si="0"/>
        <v>103.78803915254235</v>
      </c>
    </row>
    <row r="33" spans="1:5" s="31" customFormat="1" ht="24.75" customHeight="1">
      <c r="A33" s="86" t="s">
        <v>259</v>
      </c>
      <c r="B33" s="75" t="s">
        <v>275</v>
      </c>
      <c r="C33" s="76">
        <f>C34+C35+C36+C37</f>
        <v>46270000</v>
      </c>
      <c r="D33" s="76">
        <f>D34+D35+D36+D37</f>
        <v>46966312.579999991</v>
      </c>
      <c r="E33" s="77">
        <f t="shared" si="0"/>
        <v>101.50488995029174</v>
      </c>
    </row>
    <row r="34" spans="1:5" s="31" customFormat="1" ht="15" customHeight="1">
      <c r="A34" s="44" t="s">
        <v>34</v>
      </c>
      <c r="B34" s="45" t="s">
        <v>35</v>
      </c>
      <c r="C34" s="46">
        <v>28100000</v>
      </c>
      <c r="D34" s="46">
        <v>28418877.140000001</v>
      </c>
      <c r="E34" s="47">
        <f t="shared" si="0"/>
        <v>101.1347940925267</v>
      </c>
    </row>
    <row r="35" spans="1:5" s="31" customFormat="1" ht="15.75" customHeight="1">
      <c r="A35" s="44" t="s">
        <v>36</v>
      </c>
      <c r="B35" s="45" t="s">
        <v>37</v>
      </c>
      <c r="C35" s="46">
        <v>15000000</v>
      </c>
      <c r="D35" s="46">
        <v>15065730.77</v>
      </c>
      <c r="E35" s="47">
        <f t="shared" si="0"/>
        <v>100.43820513333333</v>
      </c>
    </row>
    <row r="36" spans="1:5" s="31" customFormat="1" ht="15.75" customHeight="1">
      <c r="A36" s="44" t="s">
        <v>38</v>
      </c>
      <c r="B36" s="45" t="s">
        <v>39</v>
      </c>
      <c r="C36" s="46">
        <v>1520000</v>
      </c>
      <c r="D36" s="46">
        <v>1660518.66</v>
      </c>
      <c r="E36" s="47">
        <f t="shared" si="0"/>
        <v>109.24464868421052</v>
      </c>
    </row>
    <row r="37" spans="1:5" s="31" customFormat="1" ht="15.75" customHeight="1">
      <c r="A37" s="44" t="s">
        <v>40</v>
      </c>
      <c r="B37" s="45" t="s">
        <v>41</v>
      </c>
      <c r="C37" s="46">
        <v>1650000</v>
      </c>
      <c r="D37" s="46">
        <v>1821186.01</v>
      </c>
      <c r="E37" s="47">
        <f t="shared" si="0"/>
        <v>110.37490969696971</v>
      </c>
    </row>
    <row r="38" spans="1:5" s="31" customFormat="1" ht="15.75" customHeight="1">
      <c r="A38" s="86" t="s">
        <v>259</v>
      </c>
      <c r="B38" s="78" t="s">
        <v>261</v>
      </c>
      <c r="C38" s="76">
        <f>C39+C40</f>
        <v>196450</v>
      </c>
      <c r="D38" s="76">
        <f>D39+D40</f>
        <v>205673.7</v>
      </c>
      <c r="E38" s="77">
        <f t="shared" si="0"/>
        <v>104.6951896156783</v>
      </c>
    </row>
    <row r="39" spans="1:5" s="31" customFormat="1" ht="16.5" customHeight="1">
      <c r="A39" s="44" t="s">
        <v>42</v>
      </c>
      <c r="B39" s="45" t="s">
        <v>43</v>
      </c>
      <c r="C39" s="46">
        <v>123250</v>
      </c>
      <c r="D39" s="46">
        <v>123333.37</v>
      </c>
      <c r="E39" s="47">
        <f t="shared" si="0"/>
        <v>100.06764300202839</v>
      </c>
    </row>
    <row r="40" spans="1:5" s="31" customFormat="1" ht="18" customHeight="1">
      <c r="A40" s="44" t="s">
        <v>44</v>
      </c>
      <c r="B40" s="45" t="s">
        <v>45</v>
      </c>
      <c r="C40" s="46">
        <v>73200</v>
      </c>
      <c r="D40" s="46">
        <v>82340.33</v>
      </c>
      <c r="E40" s="47">
        <f t="shared" si="0"/>
        <v>112.48678961748635</v>
      </c>
    </row>
    <row r="41" spans="1:5" s="31" customFormat="1" ht="18" customHeight="1">
      <c r="A41" s="79">
        <v>18030000</v>
      </c>
      <c r="B41" s="78" t="s">
        <v>262</v>
      </c>
      <c r="C41" s="76">
        <f>C42</f>
        <v>30000</v>
      </c>
      <c r="D41" s="76">
        <f>D42</f>
        <v>30002.5</v>
      </c>
      <c r="E41" s="77">
        <f t="shared" si="0"/>
        <v>100.00833333333334</v>
      </c>
    </row>
    <row r="42" spans="1:5" s="31" customFormat="1" ht="14.25" customHeight="1">
      <c r="A42" s="44" t="s">
        <v>46</v>
      </c>
      <c r="B42" s="45" t="s">
        <v>47</v>
      </c>
      <c r="C42" s="46">
        <v>30000</v>
      </c>
      <c r="D42" s="46">
        <v>30002.5</v>
      </c>
      <c r="E42" s="47">
        <f t="shared" si="0"/>
        <v>100.00833333333334</v>
      </c>
    </row>
    <row r="43" spans="1:5" s="31" customFormat="1" ht="14.25" customHeight="1">
      <c r="A43" s="86" t="s">
        <v>263</v>
      </c>
      <c r="B43" s="75" t="s">
        <v>264</v>
      </c>
      <c r="C43" s="76">
        <f>C44+C45+C46</f>
        <v>49470000</v>
      </c>
      <c r="D43" s="76">
        <f>D44+D45+D46</f>
        <v>50213238.740000002</v>
      </c>
      <c r="E43" s="77">
        <f t="shared" si="0"/>
        <v>101.50240295128361</v>
      </c>
    </row>
    <row r="44" spans="1:5" s="31" customFormat="1" ht="17.25" customHeight="1">
      <c r="A44" s="44" t="s">
        <v>48</v>
      </c>
      <c r="B44" s="45" t="s">
        <v>49</v>
      </c>
      <c r="C44" s="46">
        <v>4200000</v>
      </c>
      <c r="D44" s="46">
        <v>4340316.93</v>
      </c>
      <c r="E44" s="47">
        <f t="shared" si="0"/>
        <v>103.34087928571427</v>
      </c>
    </row>
    <row r="45" spans="1:5" s="31" customFormat="1" ht="18.75" customHeight="1">
      <c r="A45" s="44" t="s">
        <v>50</v>
      </c>
      <c r="B45" s="45" t="s">
        <v>51</v>
      </c>
      <c r="C45" s="46">
        <v>43000000</v>
      </c>
      <c r="D45" s="46">
        <v>43573824.630000003</v>
      </c>
      <c r="E45" s="47">
        <f t="shared" si="0"/>
        <v>101.33447588372093</v>
      </c>
    </row>
    <row r="46" spans="1:5" s="31" customFormat="1" ht="40.5" customHeight="1">
      <c r="A46" s="44" t="s">
        <v>52</v>
      </c>
      <c r="B46" s="45" t="s">
        <v>53</v>
      </c>
      <c r="C46" s="46">
        <v>2270000</v>
      </c>
      <c r="D46" s="46">
        <v>2299097.1800000002</v>
      </c>
      <c r="E46" s="47">
        <f t="shared" si="0"/>
        <v>101.28181409691631</v>
      </c>
    </row>
    <row r="47" spans="1:5" s="31" customFormat="1" ht="63">
      <c r="A47" s="86" t="s">
        <v>265</v>
      </c>
      <c r="B47" s="88" t="s">
        <v>266</v>
      </c>
      <c r="C47" s="76">
        <f>C48</f>
        <v>430000</v>
      </c>
      <c r="D47" s="76">
        <f>D48</f>
        <v>430012</v>
      </c>
      <c r="E47" s="77">
        <f t="shared" si="0"/>
        <v>100.00279069767441</v>
      </c>
    </row>
    <row r="48" spans="1:5" s="31" customFormat="1" ht="25.5">
      <c r="A48" s="44" t="s">
        <v>202</v>
      </c>
      <c r="B48" s="45" t="s">
        <v>203</v>
      </c>
      <c r="C48" s="46">
        <v>430000</v>
      </c>
      <c r="D48" s="46">
        <v>430012</v>
      </c>
      <c r="E48" s="47">
        <f t="shared" si="0"/>
        <v>100.00279069767441</v>
      </c>
    </row>
    <row r="49" spans="1:5" s="31" customFormat="1" ht="15.75">
      <c r="A49" s="86" t="s">
        <v>267</v>
      </c>
      <c r="B49" s="75" t="s">
        <v>54</v>
      </c>
      <c r="C49" s="76">
        <f>C50+C51+C52</f>
        <v>525318</v>
      </c>
      <c r="D49" s="76">
        <f>D50+D51+D52</f>
        <v>561859.23</v>
      </c>
      <c r="E49" s="77">
        <f t="shared" si="0"/>
        <v>106.9560209244686</v>
      </c>
    </row>
    <row r="50" spans="1:5" s="31" customFormat="1" ht="38.25">
      <c r="A50" s="44">
        <v>21080900</v>
      </c>
      <c r="B50" s="45" t="s">
        <v>215</v>
      </c>
      <c r="C50" s="46">
        <v>68</v>
      </c>
      <c r="D50" s="46">
        <v>68</v>
      </c>
      <c r="E50" s="47">
        <f t="shared" si="0"/>
        <v>100</v>
      </c>
    </row>
    <row r="51" spans="1:5" s="31" customFormat="1" ht="18.75" customHeight="1">
      <c r="A51" s="44" t="s">
        <v>55</v>
      </c>
      <c r="B51" s="45" t="s">
        <v>56</v>
      </c>
      <c r="C51" s="46">
        <v>62400</v>
      </c>
      <c r="D51" s="46">
        <v>62424</v>
      </c>
      <c r="E51" s="47">
        <f t="shared" si="0"/>
        <v>100.03846153846155</v>
      </c>
    </row>
    <row r="52" spans="1:5" s="31" customFormat="1" ht="51.75" customHeight="1">
      <c r="A52" s="44" t="s">
        <v>57</v>
      </c>
      <c r="B52" s="45" t="s">
        <v>58</v>
      </c>
      <c r="C52" s="46">
        <v>462850</v>
      </c>
      <c r="D52" s="46">
        <v>499367.23</v>
      </c>
      <c r="E52" s="47">
        <f t="shared" si="0"/>
        <v>107.88964675380792</v>
      </c>
    </row>
    <row r="53" spans="1:5" s="31" customFormat="1" ht="45.75" hidden="1" customHeight="1">
      <c r="A53" s="44" t="s">
        <v>59</v>
      </c>
      <c r="B53" s="45" t="s">
        <v>60</v>
      </c>
      <c r="C53" s="46">
        <v>0</v>
      </c>
      <c r="D53" s="46">
        <v>0</v>
      </c>
      <c r="E53" s="47">
        <f t="shared" si="0"/>
        <v>0</v>
      </c>
    </row>
    <row r="54" spans="1:5" s="31" customFormat="1" ht="15.75">
      <c r="A54" s="86" t="s">
        <v>268</v>
      </c>
      <c r="B54" s="75" t="s">
        <v>269</v>
      </c>
      <c r="C54" s="76">
        <f>C55+C56</f>
        <v>1472000</v>
      </c>
      <c r="D54" s="76">
        <f>D55+D56</f>
        <v>1499432.33</v>
      </c>
      <c r="E54" s="77">
        <f t="shared" si="0"/>
        <v>101.86360937500001</v>
      </c>
    </row>
    <row r="55" spans="1:5" s="31" customFormat="1" ht="15" customHeight="1">
      <c r="A55" s="44" t="s">
        <v>61</v>
      </c>
      <c r="B55" s="45" t="s">
        <v>62</v>
      </c>
      <c r="C55" s="46">
        <v>1340000</v>
      </c>
      <c r="D55" s="46">
        <v>1366718.7</v>
      </c>
      <c r="E55" s="47">
        <f t="shared" si="0"/>
        <v>101.9939328358209</v>
      </c>
    </row>
    <row r="56" spans="1:5" s="31" customFormat="1" ht="25.5">
      <c r="A56" s="44" t="s">
        <v>63</v>
      </c>
      <c r="B56" s="45" t="s">
        <v>64</v>
      </c>
      <c r="C56" s="46">
        <v>132000</v>
      </c>
      <c r="D56" s="46">
        <v>132713.63</v>
      </c>
      <c r="E56" s="47">
        <f t="shared" si="0"/>
        <v>100.54062878787879</v>
      </c>
    </row>
    <row r="57" spans="1:5" s="31" customFormat="1" ht="15.75">
      <c r="A57" s="87" t="s">
        <v>270</v>
      </c>
      <c r="B57" s="75" t="s">
        <v>271</v>
      </c>
      <c r="C57" s="76">
        <f>C58+C59</f>
        <v>39400</v>
      </c>
      <c r="D57" s="76">
        <f>D58+D59</f>
        <v>40247.909999999996</v>
      </c>
      <c r="E57" s="77">
        <f t="shared" si="0"/>
        <v>102.15205583756344</v>
      </c>
    </row>
    <row r="58" spans="1:5" s="31" customFormat="1" ht="25.5">
      <c r="A58" s="44" t="s">
        <v>65</v>
      </c>
      <c r="B58" s="45" t="s">
        <v>66</v>
      </c>
      <c r="C58" s="46">
        <v>38400</v>
      </c>
      <c r="D58" s="46">
        <v>39183.74</v>
      </c>
      <c r="E58" s="47">
        <f t="shared" si="0"/>
        <v>102.04098958333331</v>
      </c>
    </row>
    <row r="59" spans="1:5" s="31" customFormat="1" ht="25.5">
      <c r="A59" s="44" t="s">
        <v>67</v>
      </c>
      <c r="B59" s="45" t="s">
        <v>68</v>
      </c>
      <c r="C59" s="46">
        <v>1000</v>
      </c>
      <c r="D59" s="46">
        <v>1064.17</v>
      </c>
      <c r="E59" s="47">
        <f t="shared" si="0"/>
        <v>106.417</v>
      </c>
    </row>
    <row r="60" spans="1:5" s="31" customFormat="1" ht="15.75">
      <c r="A60" s="86" t="s">
        <v>272</v>
      </c>
      <c r="B60" s="75" t="s">
        <v>54</v>
      </c>
      <c r="C60" s="76">
        <f>C61+C62</f>
        <v>676050</v>
      </c>
      <c r="D60" s="76">
        <f>D61+D62</f>
        <v>676062.14</v>
      </c>
      <c r="E60" s="77">
        <f t="shared" si="0"/>
        <v>100.00179572516825</v>
      </c>
    </row>
    <row r="61" spans="1:5" s="31" customFormat="1" ht="15">
      <c r="A61" s="44" t="s">
        <v>69</v>
      </c>
      <c r="B61" s="45" t="s">
        <v>54</v>
      </c>
      <c r="C61" s="46">
        <v>474200</v>
      </c>
      <c r="D61" s="46">
        <v>474204.28</v>
      </c>
      <c r="E61" s="47">
        <f t="shared" si="0"/>
        <v>100.00090257275411</v>
      </c>
    </row>
    <row r="62" spans="1:5" s="31" customFormat="1" ht="76.5">
      <c r="A62" s="44">
        <v>24062200</v>
      </c>
      <c r="B62" s="45" t="s">
        <v>216</v>
      </c>
      <c r="C62" s="46">
        <v>201850</v>
      </c>
      <c r="D62" s="46">
        <v>201857.86</v>
      </c>
      <c r="E62" s="47">
        <f t="shared" si="0"/>
        <v>100.0038939806787</v>
      </c>
    </row>
    <row r="63" spans="1:5" s="31" customFormat="1" ht="32.25" thickBot="1">
      <c r="A63" s="125">
        <v>31020000</v>
      </c>
      <c r="B63" s="126" t="s">
        <v>236</v>
      </c>
      <c r="C63" s="89">
        <v>460</v>
      </c>
      <c r="D63" s="89">
        <v>462.5</v>
      </c>
      <c r="E63" s="127">
        <f t="shared" si="0"/>
        <v>100.54347826086956</v>
      </c>
    </row>
    <row r="64" spans="1:5" s="31" customFormat="1" ht="16.5" thickBot="1">
      <c r="A64" s="128" t="s">
        <v>273</v>
      </c>
      <c r="B64" s="129" t="s">
        <v>274</v>
      </c>
      <c r="C64" s="80">
        <f>C65+C66+C67+C68+C69+C70+C71+C72+C73+C74+C75</f>
        <v>139842138.49000001</v>
      </c>
      <c r="D64" s="80">
        <f>D65+D66+D67+D68+D69+D70+D71+D72+D73+D74+D75</f>
        <v>136893902.31999999</v>
      </c>
      <c r="E64" s="81">
        <f t="shared" si="0"/>
        <v>97.891739784706715</v>
      </c>
    </row>
    <row r="65" spans="1:5" s="31" customFormat="1" ht="25.5">
      <c r="A65" s="48">
        <v>41031100</v>
      </c>
      <c r="B65" s="49" t="s">
        <v>250</v>
      </c>
      <c r="C65" s="54">
        <v>1836400</v>
      </c>
      <c r="D65" s="54">
        <v>260113.5</v>
      </c>
      <c r="E65" s="55">
        <f t="shared" si="0"/>
        <v>14.164316053147463</v>
      </c>
    </row>
    <row r="66" spans="1:5" s="31" customFormat="1" ht="15">
      <c r="A66" s="44">
        <v>41033900</v>
      </c>
      <c r="B66" s="45" t="s">
        <v>70</v>
      </c>
      <c r="C66" s="46">
        <v>105496500</v>
      </c>
      <c r="D66" s="46">
        <v>105496500</v>
      </c>
      <c r="E66" s="47">
        <f t="shared" ref="E66:E77" si="1">IF(C66=0,0,D66/C66*100)</f>
        <v>100</v>
      </c>
    </row>
    <row r="67" spans="1:5" s="31" customFormat="1" ht="26.25" customHeight="1">
      <c r="A67" s="44">
        <v>41035100</v>
      </c>
      <c r="B67" s="45" t="s">
        <v>237</v>
      </c>
      <c r="C67" s="46">
        <v>33500</v>
      </c>
      <c r="D67" s="46">
        <v>33445.4</v>
      </c>
      <c r="E67" s="47">
        <f t="shared" si="1"/>
        <v>99.83701492537314</v>
      </c>
    </row>
    <row r="68" spans="1:5" s="31" customFormat="1" ht="25.5">
      <c r="A68" s="44">
        <v>41035400</v>
      </c>
      <c r="B68" s="45" t="s">
        <v>217</v>
      </c>
      <c r="C68" s="46">
        <v>428700</v>
      </c>
      <c r="D68" s="46">
        <v>428611.5</v>
      </c>
      <c r="E68" s="47">
        <f t="shared" si="1"/>
        <v>99.979356193142053</v>
      </c>
    </row>
    <row r="69" spans="1:5" s="31" customFormat="1" ht="38.25">
      <c r="A69" s="44">
        <v>41036000</v>
      </c>
      <c r="B69" s="45" t="s">
        <v>218</v>
      </c>
      <c r="C69" s="46">
        <v>1775200</v>
      </c>
      <c r="D69" s="46">
        <v>1775200</v>
      </c>
      <c r="E69" s="47">
        <f t="shared" si="1"/>
        <v>100</v>
      </c>
    </row>
    <row r="70" spans="1:5" s="31" customFormat="1" ht="25.5">
      <c r="A70" s="44">
        <v>41036300</v>
      </c>
      <c r="B70" s="45" t="s">
        <v>219</v>
      </c>
      <c r="C70" s="46">
        <v>11154300</v>
      </c>
      <c r="D70" s="46">
        <v>10159713.560000001</v>
      </c>
      <c r="E70" s="47">
        <f t="shared" si="1"/>
        <v>91.083380938292862</v>
      </c>
    </row>
    <row r="71" spans="1:5" s="31" customFormat="1" ht="15">
      <c r="A71" s="44">
        <v>41040400</v>
      </c>
      <c r="B71" s="45" t="s">
        <v>220</v>
      </c>
      <c r="C71" s="46">
        <v>52750.85</v>
      </c>
      <c r="D71" s="46">
        <v>52750.85</v>
      </c>
      <c r="E71" s="47">
        <f t="shared" si="1"/>
        <v>100</v>
      </c>
    </row>
    <row r="72" spans="1:5" s="31" customFormat="1" ht="39" customHeight="1">
      <c r="A72" s="44">
        <v>41050200</v>
      </c>
      <c r="B72" s="45" t="s">
        <v>240</v>
      </c>
      <c r="C72" s="46">
        <v>6935729.6399999997</v>
      </c>
      <c r="D72" s="46">
        <v>6925729.6399999997</v>
      </c>
      <c r="E72" s="47">
        <f t="shared" si="1"/>
        <v>99.855819062751124</v>
      </c>
    </row>
    <row r="73" spans="1:5" s="31" customFormat="1" ht="25.5">
      <c r="A73" s="44" t="s">
        <v>71</v>
      </c>
      <c r="B73" s="45" t="s">
        <v>72</v>
      </c>
      <c r="C73" s="46">
        <v>3529871</v>
      </c>
      <c r="D73" s="46">
        <v>3527802.55</v>
      </c>
      <c r="E73" s="47">
        <f t="shared" si="1"/>
        <v>99.941401541302781</v>
      </c>
    </row>
    <row r="74" spans="1:5" s="31" customFormat="1" ht="15">
      <c r="A74" s="44" t="s">
        <v>73</v>
      </c>
      <c r="B74" s="45" t="s">
        <v>74</v>
      </c>
      <c r="C74" s="46">
        <v>8520131</v>
      </c>
      <c r="D74" s="46">
        <v>8175684.4699999997</v>
      </c>
      <c r="E74" s="47">
        <f t="shared" si="1"/>
        <v>95.957262511574058</v>
      </c>
    </row>
    <row r="75" spans="1:5" s="31" customFormat="1" ht="39" thickBot="1">
      <c r="A75" s="50" t="s">
        <v>75</v>
      </c>
      <c r="B75" s="51" t="s">
        <v>76</v>
      </c>
      <c r="C75" s="56">
        <v>79056</v>
      </c>
      <c r="D75" s="56">
        <v>58350.85</v>
      </c>
      <c r="E75" s="57">
        <f t="shared" si="1"/>
        <v>73.809514774337188</v>
      </c>
    </row>
    <row r="76" spans="1:5" s="31" customFormat="1" ht="23.25" customHeight="1" thickBot="1">
      <c r="A76" s="52" t="s">
        <v>77</v>
      </c>
      <c r="B76" s="84" t="s">
        <v>78</v>
      </c>
      <c r="C76" s="80">
        <f>C11+C16+C18+C23+C28+C33+C38+C41+C43+C47+C49+C54+C57+C60+C63</f>
        <v>340690643</v>
      </c>
      <c r="D76" s="80">
        <f>D11+D16+D18+D23+D28+D33+D38+D41+D43+D47+D49+D54+D57+D60+D63</f>
        <v>357308717.44</v>
      </c>
      <c r="E76" s="81">
        <f t="shared" si="1"/>
        <v>104.87776074319717</v>
      </c>
    </row>
    <row r="77" spans="1:5" s="31" customFormat="1" ht="26.25" customHeight="1" thickBot="1">
      <c r="A77" s="53" t="s">
        <v>77</v>
      </c>
      <c r="B77" s="85" t="s">
        <v>79</v>
      </c>
      <c r="C77" s="82">
        <f>C64+C76</f>
        <v>480532781.49000001</v>
      </c>
      <c r="D77" s="82">
        <f>D64+D76</f>
        <v>494202619.75999999</v>
      </c>
      <c r="E77" s="83">
        <f t="shared" si="1"/>
        <v>102.8447254373809</v>
      </c>
    </row>
    <row r="78" spans="1:5" s="31" customFormat="1" ht="15">
      <c r="A78" s="32"/>
      <c r="B78" s="33"/>
      <c r="C78" s="34"/>
      <c r="D78" s="34"/>
      <c r="E78" s="34"/>
    </row>
    <row r="79" spans="1:5" s="31" customFormat="1" ht="15">
      <c r="A79" s="32"/>
      <c r="B79" s="33"/>
      <c r="C79" s="34"/>
      <c r="D79" s="34"/>
      <c r="E79" s="34"/>
    </row>
    <row r="80" spans="1:5" s="31" customFormat="1" ht="15">
      <c r="A80" s="35" t="s">
        <v>328</v>
      </c>
      <c r="B80" s="36"/>
      <c r="C80" s="37"/>
      <c r="D80" s="37" t="s">
        <v>329</v>
      </c>
      <c r="E80" s="34"/>
    </row>
    <row r="81" spans="1:5" s="31" customFormat="1" ht="15">
      <c r="A81" s="38"/>
      <c r="B81" s="36"/>
      <c r="C81" s="37"/>
      <c r="D81" s="37"/>
      <c r="E81" s="34"/>
    </row>
    <row r="82" spans="1:5" s="31" customFormat="1" ht="15">
      <c r="A82" s="32"/>
      <c r="B82" s="33"/>
      <c r="C82" s="34"/>
      <c r="D82" s="34"/>
      <c r="E82" s="34"/>
    </row>
    <row r="83" spans="1:5" s="31" customFormat="1" ht="15">
      <c r="A83" s="32"/>
      <c r="B83" s="33"/>
      <c r="C83" s="34"/>
      <c r="D83" s="34"/>
      <c r="E83" s="34"/>
    </row>
    <row r="84" spans="1:5" s="31" customFormat="1" ht="15">
      <c r="A84" s="32"/>
      <c r="B84" s="33"/>
      <c r="C84" s="34"/>
      <c r="D84" s="34"/>
      <c r="E84" s="34"/>
    </row>
    <row r="85" spans="1:5" s="31" customFormat="1" ht="15">
      <c r="A85" s="32"/>
      <c r="B85" s="33"/>
      <c r="C85" s="34"/>
      <c r="D85" s="34"/>
      <c r="E85" s="34"/>
    </row>
  </sheetData>
  <mergeCells count="3">
    <mergeCell ref="A6:E6"/>
    <mergeCell ref="A8:E8"/>
    <mergeCell ref="A7:E7"/>
  </mergeCells>
  <conditionalFormatting sqref="A15:A16">
    <cfRule type="expression" dxfId="11" priority="21" stopIfTrue="1">
      <formula>XFC15=1</formula>
    </cfRule>
  </conditionalFormatting>
  <conditionalFormatting sqref="A47:A50">
    <cfRule type="expression" dxfId="10" priority="7" stopIfTrue="1">
      <formula>XFB47=1</formula>
    </cfRule>
  </conditionalFormatting>
  <conditionalFormatting sqref="A62:A65">
    <cfRule type="expression" dxfId="9" priority="16" stopIfTrue="1">
      <formula>XFB62=1</formula>
    </cfRule>
  </conditionalFormatting>
  <conditionalFormatting sqref="A12:B14 A17:B28 A66:E77">
    <cfRule type="expression" dxfId="8" priority="23" stopIfTrue="1">
      <formula>#REF!=1</formula>
    </cfRule>
  </conditionalFormatting>
  <conditionalFormatting sqref="A11:E11">
    <cfRule type="expression" dxfId="7" priority="13" stopIfTrue="1">
      <formula>#REF!=1</formula>
    </cfRule>
  </conditionalFormatting>
  <conditionalFormatting sqref="A29:E46">
    <cfRule type="expression" dxfId="6" priority="1" stopIfTrue="1">
      <formula>#REF!=1</formula>
    </cfRule>
  </conditionalFormatting>
  <conditionalFormatting sqref="A51:E61">
    <cfRule type="expression" dxfId="5" priority="3" stopIfTrue="1">
      <formula>#REF!=1</formula>
    </cfRule>
  </conditionalFormatting>
  <conditionalFormatting sqref="B15:B16">
    <cfRule type="expression" dxfId="4" priority="18" stopIfTrue="1">
      <formula>XFC15=1</formula>
    </cfRule>
  </conditionalFormatting>
  <conditionalFormatting sqref="B47:B50">
    <cfRule type="expression" dxfId="3" priority="8" stopIfTrue="1">
      <formula>XFB47=1</formula>
    </cfRule>
  </conditionalFormatting>
  <conditionalFormatting sqref="B62:B65">
    <cfRule type="expression" dxfId="2" priority="17" stopIfTrue="1">
      <formula>XFB62=1</formula>
    </cfRule>
  </conditionalFormatting>
  <conditionalFormatting sqref="C12:E28 C62:E65">
    <cfRule type="expression" dxfId="1" priority="24" stopIfTrue="1">
      <formula>#REF!=1</formula>
    </cfRule>
  </conditionalFormatting>
  <conditionalFormatting sqref="C47:E50">
    <cfRule type="expression" dxfId="0" priority="6" stopIfTrue="1">
      <formula>#REF!=1</formula>
    </cfRule>
  </conditionalFormatting>
  <pageMargins left="0.98425196850393704" right="0.98425196850393704" top="0.98425196850393704" bottom="0.98425196850393704" header="0.51181102362204722" footer="0.51181102362204722"/>
  <pageSetup paperSize="9" scale="60" fitToHeight="2" orientation="portrait" r:id="rId1"/>
  <rowBreaks count="1" manualBreakCount="1">
    <brk id="46"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7"/>
  <sheetViews>
    <sheetView zoomScaleNormal="100" zoomScaleSheetLayoutView="100" workbookViewId="0"/>
  </sheetViews>
  <sheetFormatPr defaultRowHeight="12.75"/>
  <cols>
    <col min="1" max="1" width="12.42578125" style="2" customWidth="1"/>
    <col min="2" max="2" width="59" style="2" customWidth="1"/>
    <col min="3" max="3" width="16" style="2" customWidth="1"/>
    <col min="4" max="4" width="15.7109375" style="2" customWidth="1"/>
    <col min="5" max="5" width="9" style="2" customWidth="1"/>
    <col min="6" max="16384" width="9.140625" style="2"/>
  </cols>
  <sheetData>
    <row r="1" spans="1:5">
      <c r="C1" s="3" t="s">
        <v>109</v>
      </c>
    </row>
    <row r="2" spans="1:5">
      <c r="A2" s="4"/>
      <c r="B2" s="10"/>
      <c r="C2" s="12" t="str">
        <f>'Додаток 1'!C2</f>
        <v xml:space="preserve">до рішення </v>
      </c>
      <c r="E2" s="5"/>
    </row>
    <row r="3" spans="1:5">
      <c r="A3" s="4"/>
      <c r="B3" s="10"/>
      <c r="C3" s="12" t="str">
        <f>'Додаток 1'!C3</f>
        <v>Здолбунівської міської ради</v>
      </c>
      <c r="E3" s="5"/>
    </row>
    <row r="4" spans="1:5">
      <c r="A4" s="4"/>
      <c r="B4" s="10"/>
      <c r="C4" s="12" t="str">
        <f>'Додаток 1'!C4</f>
        <v>від 18 лютого 2026 року № 3140</v>
      </c>
      <c r="E4" s="5"/>
    </row>
    <row r="5" spans="1:5">
      <c r="A5" s="4"/>
      <c r="B5" s="10"/>
      <c r="C5" s="12"/>
      <c r="D5" s="12"/>
      <c r="E5" s="5"/>
    </row>
    <row r="6" spans="1:5" ht="18.75">
      <c r="A6" s="4"/>
      <c r="B6" s="124" t="s">
        <v>106</v>
      </c>
      <c r="C6" s="124"/>
      <c r="D6" s="124"/>
      <c r="E6" s="5"/>
    </row>
    <row r="7" spans="1:5" ht="18.75">
      <c r="A7" s="4"/>
      <c r="B7" s="124" t="s">
        <v>83</v>
      </c>
      <c r="C7" s="124"/>
      <c r="D7" s="124"/>
      <c r="E7" s="5"/>
    </row>
    <row r="8" spans="1:5" ht="18.75">
      <c r="A8" s="4"/>
      <c r="B8" s="124" t="s">
        <v>246</v>
      </c>
      <c r="C8" s="124"/>
      <c r="D8" s="124"/>
      <c r="E8" s="5"/>
    </row>
    <row r="9" spans="1:5" ht="11.25" customHeight="1" thickBot="1">
      <c r="E9" s="11" t="s">
        <v>0</v>
      </c>
    </row>
    <row r="10" spans="1:5" s="31" customFormat="1" ht="70.5" customHeight="1" thickBot="1">
      <c r="A10" s="27" t="s">
        <v>1</v>
      </c>
      <c r="B10" s="28" t="s">
        <v>2</v>
      </c>
      <c r="C10" s="29" t="s">
        <v>214</v>
      </c>
      <c r="D10" s="29" t="s">
        <v>247</v>
      </c>
      <c r="E10" s="30" t="s">
        <v>84</v>
      </c>
    </row>
    <row r="11" spans="1:5" s="31" customFormat="1" ht="21" customHeight="1">
      <c r="A11" s="86" t="s">
        <v>276</v>
      </c>
      <c r="B11" s="75" t="s">
        <v>277</v>
      </c>
      <c r="C11" s="76">
        <f>C12+C13+C14</f>
        <v>950000</v>
      </c>
      <c r="D11" s="76">
        <f>D12+D13+D14</f>
        <v>1240908.8899999999</v>
      </c>
      <c r="E11" s="74">
        <f>D11/C11*100</f>
        <v>130.62198842105261</v>
      </c>
    </row>
    <row r="12" spans="1:5" s="31" customFormat="1" ht="36" customHeight="1">
      <c r="A12" s="48" t="s">
        <v>85</v>
      </c>
      <c r="B12" s="49" t="s">
        <v>86</v>
      </c>
      <c r="C12" s="54">
        <v>950000</v>
      </c>
      <c r="D12" s="54">
        <v>1025431.93</v>
      </c>
      <c r="E12" s="55">
        <f>D12/C12*100</f>
        <v>107.94020315789474</v>
      </c>
    </row>
    <row r="13" spans="1:5" s="31" customFormat="1" ht="22.5" customHeight="1">
      <c r="A13" s="44" t="s">
        <v>87</v>
      </c>
      <c r="B13" s="45" t="s">
        <v>88</v>
      </c>
      <c r="C13" s="46">
        <v>0</v>
      </c>
      <c r="D13" s="46">
        <v>215099.83</v>
      </c>
      <c r="E13" s="47">
        <v>0</v>
      </c>
    </row>
    <row r="14" spans="1:5" s="31" customFormat="1" ht="38.25" customHeight="1">
      <c r="A14" s="44" t="s">
        <v>89</v>
      </c>
      <c r="B14" s="45" t="s">
        <v>90</v>
      </c>
      <c r="C14" s="46">
        <v>0</v>
      </c>
      <c r="D14" s="46">
        <v>377.13</v>
      </c>
      <c r="E14" s="47">
        <v>0</v>
      </c>
    </row>
    <row r="15" spans="1:5" s="31" customFormat="1" ht="20.25" customHeight="1">
      <c r="A15" s="86" t="s">
        <v>272</v>
      </c>
      <c r="B15" s="75" t="s">
        <v>54</v>
      </c>
      <c r="C15" s="76">
        <f>C16</f>
        <v>0</v>
      </c>
      <c r="D15" s="76">
        <f>D16</f>
        <v>19552.5</v>
      </c>
      <c r="E15" s="77">
        <f>E16</f>
        <v>0</v>
      </c>
    </row>
    <row r="16" spans="1:5" s="31" customFormat="1" ht="36.75" customHeight="1">
      <c r="A16" s="44" t="s">
        <v>91</v>
      </c>
      <c r="B16" s="45" t="s">
        <v>92</v>
      </c>
      <c r="C16" s="46">
        <v>0</v>
      </c>
      <c r="D16" s="46">
        <v>19552.5</v>
      </c>
      <c r="E16" s="47">
        <v>0</v>
      </c>
    </row>
    <row r="17" spans="1:5" s="31" customFormat="1" ht="20.25" customHeight="1">
      <c r="A17" s="86" t="s">
        <v>278</v>
      </c>
      <c r="B17" s="75" t="s">
        <v>279</v>
      </c>
      <c r="C17" s="76">
        <f>C18</f>
        <v>5896853</v>
      </c>
      <c r="D17" s="76">
        <f>D18+D19+D20+D21+D22+D23</f>
        <v>68441064.849999994</v>
      </c>
      <c r="E17" s="74">
        <f>D17/C17*100</f>
        <v>1160.6371203419856</v>
      </c>
    </row>
    <row r="18" spans="1:5" s="31" customFormat="1" ht="28.5" customHeight="1">
      <c r="A18" s="44" t="s">
        <v>93</v>
      </c>
      <c r="B18" s="45" t="s">
        <v>94</v>
      </c>
      <c r="C18" s="46">
        <v>5896853</v>
      </c>
      <c r="D18" s="46">
        <v>2372930.11</v>
      </c>
      <c r="E18" s="55">
        <f>D18/C18*100</f>
        <v>40.240618343377385</v>
      </c>
    </row>
    <row r="19" spans="1:5" s="31" customFormat="1" ht="25.5" customHeight="1">
      <c r="A19" s="44" t="s">
        <v>95</v>
      </c>
      <c r="B19" s="45" t="s">
        <v>96</v>
      </c>
      <c r="C19" s="46">
        <v>0</v>
      </c>
      <c r="D19" s="46">
        <v>489550</v>
      </c>
      <c r="E19" s="47">
        <v>0</v>
      </c>
    </row>
    <row r="20" spans="1:5" s="31" customFormat="1" ht="26.25" customHeight="1">
      <c r="A20" s="44" t="s">
        <v>97</v>
      </c>
      <c r="B20" s="45" t="s">
        <v>98</v>
      </c>
      <c r="C20" s="46">
        <v>0</v>
      </c>
      <c r="D20" s="46">
        <v>23391.41</v>
      </c>
      <c r="E20" s="47">
        <v>0</v>
      </c>
    </row>
    <row r="21" spans="1:5" s="31" customFormat="1" ht="24.75" customHeight="1">
      <c r="A21" s="44" t="s">
        <v>99</v>
      </c>
      <c r="B21" s="45" t="s">
        <v>100</v>
      </c>
      <c r="C21" s="46">
        <v>0</v>
      </c>
      <c r="D21" s="46">
        <v>9836.5</v>
      </c>
      <c r="E21" s="47">
        <v>0</v>
      </c>
    </row>
    <row r="22" spans="1:5" s="31" customFormat="1" ht="15">
      <c r="A22" s="44" t="s">
        <v>101</v>
      </c>
      <c r="B22" s="45" t="s">
        <v>102</v>
      </c>
      <c r="C22" s="46">
        <v>0</v>
      </c>
      <c r="D22" s="46">
        <v>2366745.98</v>
      </c>
      <c r="E22" s="47">
        <v>0</v>
      </c>
    </row>
    <row r="23" spans="1:5" s="31" customFormat="1" ht="50.25" customHeight="1">
      <c r="A23" s="44" t="s">
        <v>103</v>
      </c>
      <c r="B23" s="45" t="s">
        <v>104</v>
      </c>
      <c r="C23" s="46">
        <v>0</v>
      </c>
      <c r="D23" s="46">
        <v>63178610.850000001</v>
      </c>
      <c r="E23" s="47">
        <v>0</v>
      </c>
    </row>
    <row r="24" spans="1:5" s="31" customFormat="1" ht="20.25" customHeight="1">
      <c r="A24" s="86" t="s">
        <v>280</v>
      </c>
      <c r="B24" s="75" t="s">
        <v>281</v>
      </c>
      <c r="C24" s="76">
        <f>C25</f>
        <v>1230000</v>
      </c>
      <c r="D24" s="76">
        <f>D25</f>
        <v>3107323</v>
      </c>
      <c r="E24" s="77">
        <f>E25</f>
        <v>252.62788617886179</v>
      </c>
    </row>
    <row r="25" spans="1:5" s="31" customFormat="1" ht="52.5" customHeight="1">
      <c r="A25" s="50">
        <v>33010100</v>
      </c>
      <c r="B25" s="51" t="s">
        <v>105</v>
      </c>
      <c r="C25" s="46">
        <v>1230000</v>
      </c>
      <c r="D25" s="46">
        <v>3107323</v>
      </c>
      <c r="E25" s="47">
        <f>D25/C25*100</f>
        <v>252.62788617886179</v>
      </c>
    </row>
    <row r="26" spans="1:5" s="31" customFormat="1" ht="52.5" hidden="1" customHeight="1">
      <c r="A26" s="50">
        <v>33010200</v>
      </c>
      <c r="B26" s="51" t="s">
        <v>221</v>
      </c>
      <c r="C26" s="56">
        <v>0</v>
      </c>
      <c r="D26" s="56">
        <v>0</v>
      </c>
      <c r="E26" s="47">
        <v>0</v>
      </c>
    </row>
    <row r="27" spans="1:5" s="31" customFormat="1" ht="20.25" customHeight="1">
      <c r="A27" s="86" t="s">
        <v>273</v>
      </c>
      <c r="B27" s="75" t="s">
        <v>274</v>
      </c>
      <c r="C27" s="89">
        <f>C28+C29+C30+C31</f>
        <v>15721559.789999999</v>
      </c>
      <c r="D27" s="89">
        <f>D28+D29+D30+D31</f>
        <v>5903981.6200000001</v>
      </c>
      <c r="E27" s="77">
        <f t="shared" ref="E27:E29" si="0">D27/C27*100</f>
        <v>37.553408814787836</v>
      </c>
    </row>
    <row r="28" spans="1:5" s="31" customFormat="1" ht="29.25" customHeight="1">
      <c r="A28" s="50">
        <v>41033900</v>
      </c>
      <c r="B28" s="51" t="s">
        <v>70</v>
      </c>
      <c r="C28" s="56">
        <v>3734500</v>
      </c>
      <c r="D28" s="56">
        <v>3734500</v>
      </c>
      <c r="E28" s="47">
        <f t="shared" si="0"/>
        <v>100</v>
      </c>
    </row>
    <row r="29" spans="1:5" s="31" customFormat="1" ht="29.25" customHeight="1">
      <c r="A29" s="50">
        <v>41035400</v>
      </c>
      <c r="B29" s="51" t="s">
        <v>217</v>
      </c>
      <c r="C29" s="56">
        <v>254700</v>
      </c>
      <c r="D29" s="56">
        <v>254621.83</v>
      </c>
      <c r="E29" s="47">
        <f t="shared" si="0"/>
        <v>99.969308990969765</v>
      </c>
    </row>
    <row r="30" spans="1:5" s="31" customFormat="1" ht="29.25" customHeight="1">
      <c r="A30" s="50">
        <v>41038800</v>
      </c>
      <c r="B30" s="51" t="s">
        <v>241</v>
      </c>
      <c r="C30" s="56">
        <v>9817500</v>
      </c>
      <c r="D30" s="56">
        <v>0</v>
      </c>
      <c r="E30" s="47">
        <v>0</v>
      </c>
    </row>
    <row r="31" spans="1:5" s="31" customFormat="1" ht="27.75" customHeight="1" thickBot="1">
      <c r="A31" s="61">
        <v>41051100</v>
      </c>
      <c r="B31" s="59" t="s">
        <v>204</v>
      </c>
      <c r="C31" s="60">
        <v>1914859.79</v>
      </c>
      <c r="D31" s="60">
        <v>1914859.79</v>
      </c>
      <c r="E31" s="58">
        <f>D31/C31*100</f>
        <v>100</v>
      </c>
    </row>
    <row r="32" spans="1:5" s="31" customFormat="1" ht="23.25" customHeight="1" thickBot="1">
      <c r="A32" s="53" t="s">
        <v>77</v>
      </c>
      <c r="B32" s="94" t="s">
        <v>78</v>
      </c>
      <c r="C32" s="90">
        <f>C11+C17+C24</f>
        <v>8076853</v>
      </c>
      <c r="D32" s="90">
        <f>D11+D17+D24+D15</f>
        <v>72808849.239999995</v>
      </c>
      <c r="E32" s="91">
        <f>D32/C32*100</f>
        <v>901.45071651050228</v>
      </c>
    </row>
    <row r="33" spans="1:5" s="31" customFormat="1" ht="21.75" customHeight="1" thickBot="1">
      <c r="A33" s="53" t="s">
        <v>77</v>
      </c>
      <c r="B33" s="94" t="s">
        <v>79</v>
      </c>
      <c r="C33" s="92">
        <f>C32+C27</f>
        <v>23798412.789999999</v>
      </c>
      <c r="D33" s="92">
        <f>D32+D27</f>
        <v>78712830.859999999</v>
      </c>
      <c r="E33" s="93">
        <f>D33/C33*100</f>
        <v>330.74823751722982</v>
      </c>
    </row>
    <row r="34" spans="1:5" s="31" customFormat="1" ht="15"/>
    <row r="35" spans="1:5" s="31" customFormat="1" ht="15">
      <c r="A35" s="35"/>
      <c r="B35" s="36"/>
      <c r="C35" s="37"/>
      <c r="D35" s="37"/>
    </row>
    <row r="36" spans="1:5" s="31" customFormat="1" ht="15">
      <c r="A36" s="35" t="s">
        <v>328</v>
      </c>
      <c r="B36" s="36"/>
      <c r="C36" s="37" t="s">
        <v>329</v>
      </c>
      <c r="D36" s="37"/>
    </row>
    <row r="37" spans="1:5" s="31" customFormat="1" ht="15" customHeight="1"/>
  </sheetData>
  <mergeCells count="3">
    <mergeCell ref="B6:D6"/>
    <mergeCell ref="B7:D7"/>
    <mergeCell ref="B8:D8"/>
  </mergeCells>
  <pageMargins left="0.82677165354330717" right="0.23622047244094491" top="0.74803149606299213" bottom="0.74803149606299213" header="0.31496062992125984" footer="0.31496062992125984"/>
  <pageSetup paperSize="9" scale="80"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7"/>
  <sheetViews>
    <sheetView zoomScaleNormal="100" zoomScaleSheetLayoutView="90" workbookViewId="0">
      <selection activeCell="A2" sqref="A2"/>
    </sheetView>
  </sheetViews>
  <sheetFormatPr defaultRowHeight="12.75"/>
  <cols>
    <col min="1" max="1" width="10.85546875" style="2" customWidth="1"/>
    <col min="2" max="2" width="61.85546875" style="2" customWidth="1"/>
    <col min="3" max="3" width="18.42578125" style="2" customWidth="1"/>
    <col min="4" max="4" width="18.85546875" style="2" customWidth="1"/>
    <col min="5" max="5" width="12.140625" style="2" customWidth="1"/>
    <col min="6" max="16384" width="9.140625" style="2"/>
  </cols>
  <sheetData>
    <row r="1" spans="1:6">
      <c r="C1" s="3" t="s">
        <v>107</v>
      </c>
    </row>
    <row r="2" spans="1:6">
      <c r="C2" s="12" t="str">
        <f>'Додаток 1'!C2</f>
        <v xml:space="preserve">до рішення </v>
      </c>
    </row>
    <row r="3" spans="1:6">
      <c r="C3" s="12" t="str">
        <f>'Додаток 1'!C3</f>
        <v>Здолбунівської міської ради</v>
      </c>
    </row>
    <row r="4" spans="1:6">
      <c r="C4" s="12" t="str">
        <f>'Додаток 1'!C4</f>
        <v>від 18 лютого 2026 року № 3140</v>
      </c>
    </row>
    <row r="5" spans="1:6">
      <c r="C5" s="12"/>
    </row>
    <row r="6" spans="1:6" ht="18.75">
      <c r="B6" s="124" t="s">
        <v>154</v>
      </c>
      <c r="C6" s="124"/>
      <c r="D6" s="124"/>
    </row>
    <row r="7" spans="1:6" ht="18.75">
      <c r="B7" s="124" t="s">
        <v>83</v>
      </c>
      <c r="C7" s="124"/>
      <c r="D7" s="124"/>
    </row>
    <row r="8" spans="1:6" ht="18.75">
      <c r="B8" s="124" t="s">
        <v>248</v>
      </c>
      <c r="C8" s="124"/>
      <c r="D8" s="124"/>
    </row>
    <row r="9" spans="1:6" ht="13.5" thickBot="1">
      <c r="E9" s="2" t="s">
        <v>0</v>
      </c>
    </row>
    <row r="10" spans="1:6" ht="56.25" customHeight="1" thickBot="1">
      <c r="A10" s="39" t="s">
        <v>110</v>
      </c>
      <c r="B10" s="40" t="s">
        <v>111</v>
      </c>
      <c r="C10" s="40" t="s">
        <v>214</v>
      </c>
      <c r="D10" s="40" t="s">
        <v>247</v>
      </c>
      <c r="E10" s="41" t="s">
        <v>84</v>
      </c>
      <c r="F10" s="17"/>
    </row>
    <row r="11" spans="1:6" ht="24" customHeight="1">
      <c r="A11" s="96" t="s">
        <v>283</v>
      </c>
      <c r="B11" s="95" t="s">
        <v>282</v>
      </c>
      <c r="C11" s="115">
        <f>C12+C13+C14</f>
        <v>37790300</v>
      </c>
      <c r="D11" s="115">
        <f>D12+D13+D14</f>
        <v>36203423.819999993</v>
      </c>
      <c r="E11" s="66">
        <f>D11/C11*100</f>
        <v>95.800837304810997</v>
      </c>
      <c r="F11" s="17"/>
    </row>
    <row r="12" spans="1:6" ht="38.25">
      <c r="A12" s="42" t="s">
        <v>284</v>
      </c>
      <c r="B12" s="18" t="s">
        <v>112</v>
      </c>
      <c r="C12" s="116">
        <v>30322100</v>
      </c>
      <c r="D12" s="116">
        <v>29083096.039999999</v>
      </c>
      <c r="E12" s="66">
        <f>D12/C12*100</f>
        <v>95.913858340946035</v>
      </c>
      <c r="F12" s="20"/>
    </row>
    <row r="13" spans="1:6" ht="25.5">
      <c r="A13" s="42" t="s">
        <v>285</v>
      </c>
      <c r="B13" s="18" t="s">
        <v>133</v>
      </c>
      <c r="C13" s="116">
        <v>7418200</v>
      </c>
      <c r="D13" s="116">
        <v>7076583.8700000001</v>
      </c>
      <c r="E13" s="24">
        <f>D13/C13*100</f>
        <v>95.39489188751989</v>
      </c>
      <c r="F13" s="20"/>
    </row>
    <row r="14" spans="1:6" ht="15" customHeight="1">
      <c r="A14" s="42" t="s">
        <v>286</v>
      </c>
      <c r="B14" s="18" t="s">
        <v>113</v>
      </c>
      <c r="C14" s="116">
        <v>50000</v>
      </c>
      <c r="D14" s="116">
        <v>43743.91</v>
      </c>
      <c r="E14" s="24">
        <f t="shared" ref="E14:E74" si="0">D14/C14*100</f>
        <v>87.487819999999999</v>
      </c>
      <c r="F14" s="20"/>
    </row>
    <row r="15" spans="1:6" ht="23.25" customHeight="1">
      <c r="A15" s="96" t="s">
        <v>287</v>
      </c>
      <c r="B15" s="95" t="s">
        <v>288</v>
      </c>
      <c r="C15" s="115">
        <f>SUM(C16:C28)</f>
        <v>258516921</v>
      </c>
      <c r="D15" s="115">
        <f>SUM(D16:D28)</f>
        <v>251413318.93000001</v>
      </c>
      <c r="E15" s="24">
        <f>D15/C15*100</f>
        <v>97.252171330788826</v>
      </c>
      <c r="F15" s="20"/>
    </row>
    <row r="16" spans="1:6">
      <c r="A16" s="25">
        <v>1010</v>
      </c>
      <c r="B16" s="18" t="s">
        <v>134</v>
      </c>
      <c r="C16" s="116">
        <v>55921739</v>
      </c>
      <c r="D16" s="116">
        <v>55454064.960000001</v>
      </c>
      <c r="E16" s="24">
        <f>D16/C16*100</f>
        <v>99.163699040189002</v>
      </c>
      <c r="F16" s="20"/>
    </row>
    <row r="17" spans="1:6" ht="25.5">
      <c r="A17" s="25">
        <v>1021</v>
      </c>
      <c r="B17" s="18" t="s">
        <v>135</v>
      </c>
      <c r="C17" s="116">
        <v>53596672.850000001</v>
      </c>
      <c r="D17" s="116">
        <v>50310128.880000003</v>
      </c>
      <c r="E17" s="24">
        <f>D17/C17*100</f>
        <v>93.868007480244174</v>
      </c>
      <c r="F17" s="20"/>
    </row>
    <row r="18" spans="1:6" ht="25.5">
      <c r="A18" s="25">
        <v>1031</v>
      </c>
      <c r="B18" s="18" t="s">
        <v>136</v>
      </c>
      <c r="C18" s="116">
        <v>105621019</v>
      </c>
      <c r="D18" s="116">
        <v>105621019</v>
      </c>
      <c r="E18" s="24">
        <f>D18/C18*100</f>
        <v>100</v>
      </c>
      <c r="F18" s="20"/>
    </row>
    <row r="19" spans="1:6" ht="54.75" hidden="1" customHeight="1">
      <c r="A19" s="42" t="s">
        <v>206</v>
      </c>
      <c r="B19" s="18" t="s">
        <v>207</v>
      </c>
      <c r="C19" s="116">
        <v>0</v>
      </c>
      <c r="D19" s="116">
        <v>0</v>
      </c>
      <c r="E19" s="24">
        <v>0</v>
      </c>
      <c r="F19" s="20"/>
    </row>
    <row r="20" spans="1:6" ht="25.5">
      <c r="A20" s="25">
        <v>1070</v>
      </c>
      <c r="B20" s="18" t="s">
        <v>137</v>
      </c>
      <c r="C20" s="116">
        <v>9696492</v>
      </c>
      <c r="D20" s="116">
        <v>9409473.2200000007</v>
      </c>
      <c r="E20" s="24">
        <f t="shared" ref="E20:E32" si="1">D20/C20*100</f>
        <v>97.039973012920555</v>
      </c>
      <c r="F20" s="20"/>
    </row>
    <row r="21" spans="1:6">
      <c r="A21" s="25">
        <v>1080</v>
      </c>
      <c r="B21" s="18" t="s">
        <v>138</v>
      </c>
      <c r="C21" s="116">
        <v>14772473</v>
      </c>
      <c r="D21" s="116">
        <v>14428904.449999999</v>
      </c>
      <c r="E21" s="24">
        <f t="shared" si="1"/>
        <v>97.674265168736468</v>
      </c>
      <c r="F21" s="20"/>
    </row>
    <row r="22" spans="1:6">
      <c r="A22" s="25">
        <v>1142</v>
      </c>
      <c r="B22" s="18" t="s">
        <v>139</v>
      </c>
      <c r="C22" s="116">
        <v>523080</v>
      </c>
      <c r="D22" s="116">
        <v>521270</v>
      </c>
      <c r="E22" s="24">
        <f t="shared" si="1"/>
        <v>99.65397262369045</v>
      </c>
      <c r="F22" s="20"/>
    </row>
    <row r="23" spans="1:6" ht="25.5">
      <c r="A23" s="25">
        <v>1151</v>
      </c>
      <c r="B23" s="18" t="s">
        <v>140</v>
      </c>
      <c r="C23" s="116">
        <v>1424923</v>
      </c>
      <c r="D23" s="116">
        <v>1280966.1599999999</v>
      </c>
      <c r="E23" s="24">
        <f t="shared" si="1"/>
        <v>89.897219709415879</v>
      </c>
      <c r="F23" s="20"/>
    </row>
    <row r="24" spans="1:6" ht="25.5">
      <c r="A24" s="25">
        <v>1152</v>
      </c>
      <c r="B24" s="18" t="s">
        <v>141</v>
      </c>
      <c r="C24" s="116">
        <v>3405352</v>
      </c>
      <c r="D24" s="116">
        <v>3403283.55</v>
      </c>
      <c r="E24" s="24">
        <f t="shared" si="1"/>
        <v>99.939258849011779</v>
      </c>
      <c r="F24" s="20"/>
    </row>
    <row r="25" spans="1:6" ht="51">
      <c r="A25" s="42" t="s">
        <v>289</v>
      </c>
      <c r="B25" s="18" t="s">
        <v>223</v>
      </c>
      <c r="C25" s="116">
        <v>428700</v>
      </c>
      <c r="D25" s="116">
        <v>428611.5</v>
      </c>
      <c r="E25" s="24">
        <f t="shared" si="1"/>
        <v>99.979356193142053</v>
      </c>
      <c r="F25" s="20"/>
    </row>
    <row r="26" spans="1:6" ht="51">
      <c r="A26" s="42" t="s">
        <v>290</v>
      </c>
      <c r="B26" s="18" t="s">
        <v>224</v>
      </c>
      <c r="C26" s="116">
        <v>135770.15</v>
      </c>
      <c r="D26" s="116">
        <v>135770.15</v>
      </c>
      <c r="E26" s="24">
        <f t="shared" si="1"/>
        <v>100</v>
      </c>
      <c r="F26" s="20"/>
    </row>
    <row r="27" spans="1:6" ht="29.25" customHeight="1">
      <c r="A27" s="101" t="s">
        <v>291</v>
      </c>
      <c r="B27" s="98" t="s">
        <v>225</v>
      </c>
      <c r="C27" s="116">
        <v>11154300</v>
      </c>
      <c r="D27" s="116">
        <v>10159713.560000001</v>
      </c>
      <c r="E27" s="24">
        <f t="shared" si="1"/>
        <v>91.083380938292862</v>
      </c>
      <c r="F27" s="20"/>
    </row>
    <row r="28" spans="1:6" ht="24" customHeight="1">
      <c r="A28" s="102" t="s">
        <v>292</v>
      </c>
      <c r="B28" s="97" t="s">
        <v>293</v>
      </c>
      <c r="C28" s="116">
        <v>1836400</v>
      </c>
      <c r="D28" s="116">
        <v>260113.5</v>
      </c>
      <c r="E28" s="24">
        <f t="shared" si="1"/>
        <v>14.164316053147463</v>
      </c>
      <c r="F28" s="20"/>
    </row>
    <row r="29" spans="1:6" ht="19.5" customHeight="1">
      <c r="A29" s="96" t="s">
        <v>294</v>
      </c>
      <c r="B29" s="95" t="s">
        <v>295</v>
      </c>
      <c r="C29" s="115">
        <f>SUM(C30:C32)</f>
        <v>23844995</v>
      </c>
      <c r="D29" s="115">
        <f>SUM(D30:D32)</f>
        <v>20924894.859999999</v>
      </c>
      <c r="E29" s="24">
        <f t="shared" si="1"/>
        <v>87.753823643074782</v>
      </c>
      <c r="F29" s="20"/>
    </row>
    <row r="30" spans="1:6">
      <c r="A30" s="25">
        <v>2010</v>
      </c>
      <c r="B30" s="18" t="s">
        <v>142</v>
      </c>
      <c r="C30" s="116">
        <v>18715169</v>
      </c>
      <c r="D30" s="116">
        <v>16576920.76</v>
      </c>
      <c r="E30" s="24">
        <f t="shared" si="1"/>
        <v>88.574785298492358</v>
      </c>
      <c r="F30" s="20"/>
    </row>
    <row r="31" spans="1:6">
      <c r="A31" s="25">
        <v>2100</v>
      </c>
      <c r="B31" s="18" t="s">
        <v>143</v>
      </c>
      <c r="C31" s="116">
        <v>706844</v>
      </c>
      <c r="D31" s="116">
        <v>639977.05000000005</v>
      </c>
      <c r="E31" s="24">
        <f t="shared" si="1"/>
        <v>90.540069661764136</v>
      </c>
      <c r="F31" s="20"/>
    </row>
    <row r="32" spans="1:6" ht="25.5">
      <c r="A32" s="25">
        <v>2111</v>
      </c>
      <c r="B32" s="18" t="s">
        <v>144</v>
      </c>
      <c r="C32" s="116">
        <v>4422982</v>
      </c>
      <c r="D32" s="116">
        <v>3707997.05</v>
      </c>
      <c r="E32" s="24">
        <f t="shared" si="1"/>
        <v>83.834775949800374</v>
      </c>
      <c r="F32" s="20"/>
    </row>
    <row r="33" spans="1:6" ht="19.5" customHeight="1">
      <c r="A33" s="96">
        <v>3000</v>
      </c>
      <c r="B33" s="95" t="s">
        <v>296</v>
      </c>
      <c r="C33" s="115">
        <f>SUM(C34:C40)</f>
        <v>22486299</v>
      </c>
      <c r="D33" s="115">
        <f>SUM(D34:D40)</f>
        <v>21967834.75</v>
      </c>
      <c r="E33" s="24">
        <f t="shared" si="0"/>
        <v>97.694310433210902</v>
      </c>
      <c r="F33" s="20"/>
    </row>
    <row r="34" spans="1:6">
      <c r="A34" s="25">
        <v>3032</v>
      </c>
      <c r="B34" s="18" t="s">
        <v>114</v>
      </c>
      <c r="C34" s="116">
        <v>10000</v>
      </c>
      <c r="D34" s="116">
        <v>3321.03</v>
      </c>
      <c r="E34" s="24">
        <f t="shared" si="0"/>
        <v>33.210300000000004</v>
      </c>
      <c r="F34" s="20"/>
    </row>
    <row r="35" spans="1:6" ht="25.5">
      <c r="A35" s="25">
        <v>3033</v>
      </c>
      <c r="B35" s="18" t="s">
        <v>115</v>
      </c>
      <c r="C35" s="116">
        <v>660000</v>
      </c>
      <c r="D35" s="116">
        <v>650120</v>
      </c>
      <c r="E35" s="24">
        <f t="shared" si="0"/>
        <v>98.5030303030303</v>
      </c>
      <c r="F35" s="20"/>
    </row>
    <row r="36" spans="1:6" ht="25.5">
      <c r="A36" s="25">
        <v>3035</v>
      </c>
      <c r="B36" s="18" t="s">
        <v>116</v>
      </c>
      <c r="C36" s="116">
        <v>650000</v>
      </c>
      <c r="D36" s="116">
        <v>650000</v>
      </c>
      <c r="E36" s="24">
        <f t="shared" si="0"/>
        <v>100</v>
      </c>
      <c r="F36" s="20"/>
    </row>
    <row r="37" spans="1:6" ht="38.25">
      <c r="A37" s="25">
        <v>3104</v>
      </c>
      <c r="B37" s="18" t="s">
        <v>117</v>
      </c>
      <c r="C37" s="116">
        <v>17546299</v>
      </c>
      <c r="D37" s="116">
        <v>17240916.59</v>
      </c>
      <c r="E37" s="24">
        <f t="shared" si="0"/>
        <v>98.259562258684866</v>
      </c>
      <c r="F37" s="20"/>
    </row>
    <row r="38" spans="1:6">
      <c r="A38" s="42" t="s">
        <v>297</v>
      </c>
      <c r="B38" s="18" t="s">
        <v>205</v>
      </c>
      <c r="C38" s="116">
        <v>170000</v>
      </c>
      <c r="D38" s="116">
        <v>169000</v>
      </c>
      <c r="E38" s="24">
        <f t="shared" si="0"/>
        <v>99.411764705882348</v>
      </c>
      <c r="F38" s="20"/>
    </row>
    <row r="39" spans="1:6" ht="51">
      <c r="A39" s="25">
        <v>3160</v>
      </c>
      <c r="B39" s="18" t="s">
        <v>118</v>
      </c>
      <c r="C39" s="116">
        <v>300000</v>
      </c>
      <c r="D39" s="116">
        <v>258577.13</v>
      </c>
      <c r="E39" s="24">
        <f t="shared" si="0"/>
        <v>86.192376666666675</v>
      </c>
      <c r="F39" s="20"/>
    </row>
    <row r="40" spans="1:6">
      <c r="A40" s="25">
        <v>3242</v>
      </c>
      <c r="B40" s="18" t="s">
        <v>119</v>
      </c>
      <c r="C40" s="116">
        <v>3150000</v>
      </c>
      <c r="D40" s="116">
        <v>2995900</v>
      </c>
      <c r="E40" s="24">
        <f t="shared" si="0"/>
        <v>95.107936507936515</v>
      </c>
      <c r="F40" s="20"/>
    </row>
    <row r="41" spans="1:6" ht="19.5" customHeight="1">
      <c r="A41" s="96">
        <v>4000</v>
      </c>
      <c r="B41" s="95" t="s">
        <v>298</v>
      </c>
      <c r="C41" s="115">
        <f>SUM(C42:C45)</f>
        <v>12705289</v>
      </c>
      <c r="D41" s="115">
        <f>SUM(D42:D45)</f>
        <v>12541014.59</v>
      </c>
      <c r="E41" s="24">
        <f t="shared" ref="E41:E52" si="2">D41/C41*100</f>
        <v>98.707039170852383</v>
      </c>
      <c r="F41" s="20"/>
    </row>
    <row r="42" spans="1:6">
      <c r="A42" s="25">
        <v>4030</v>
      </c>
      <c r="B42" s="18" t="s">
        <v>146</v>
      </c>
      <c r="C42" s="116">
        <v>3497139</v>
      </c>
      <c r="D42" s="116">
        <v>3496167.48</v>
      </c>
      <c r="E42" s="24">
        <f t="shared" si="2"/>
        <v>99.972219577202964</v>
      </c>
      <c r="F42" s="20"/>
    </row>
    <row r="43" spans="1:6">
      <c r="A43" s="25">
        <v>4040</v>
      </c>
      <c r="B43" s="18" t="s">
        <v>147</v>
      </c>
      <c r="C43" s="116">
        <v>1752112</v>
      </c>
      <c r="D43" s="116">
        <v>1704713.91</v>
      </c>
      <c r="E43" s="24">
        <f t="shared" si="2"/>
        <v>97.294802501209972</v>
      </c>
      <c r="F43" s="20"/>
    </row>
    <row r="44" spans="1:6" ht="25.5">
      <c r="A44" s="25">
        <v>4060</v>
      </c>
      <c r="B44" s="18" t="s">
        <v>148</v>
      </c>
      <c r="C44" s="116">
        <v>7346038</v>
      </c>
      <c r="D44" s="116">
        <v>7230213.2000000002</v>
      </c>
      <c r="E44" s="24">
        <f t="shared" si="2"/>
        <v>98.423302465900662</v>
      </c>
      <c r="F44" s="20"/>
    </row>
    <row r="45" spans="1:6">
      <c r="A45" s="25">
        <v>4082</v>
      </c>
      <c r="B45" s="18" t="s">
        <v>120</v>
      </c>
      <c r="C45" s="116">
        <v>110000</v>
      </c>
      <c r="D45" s="116">
        <v>109920</v>
      </c>
      <c r="E45" s="24">
        <f t="shared" si="2"/>
        <v>99.927272727272737</v>
      </c>
      <c r="F45" s="20"/>
    </row>
    <row r="46" spans="1:6" ht="19.5" customHeight="1">
      <c r="A46" s="96">
        <v>5000</v>
      </c>
      <c r="B46" s="95" t="s">
        <v>299</v>
      </c>
      <c r="C46" s="115">
        <f>SUM(C49:C52)</f>
        <v>6204582</v>
      </c>
      <c r="D46" s="115">
        <f>SUM(D49:D52)</f>
        <v>6133373.6899999995</v>
      </c>
      <c r="E46" s="24">
        <f t="shared" si="2"/>
        <v>98.852327038308133</v>
      </c>
      <c r="F46" s="20"/>
    </row>
    <row r="47" spans="1:6" ht="25.5" hidden="1">
      <c r="A47" s="25">
        <v>5011</v>
      </c>
      <c r="B47" s="18" t="s">
        <v>149</v>
      </c>
      <c r="C47" s="116">
        <v>0</v>
      </c>
      <c r="D47" s="116">
        <v>0</v>
      </c>
      <c r="E47" s="24" t="e">
        <f t="shared" si="2"/>
        <v>#DIV/0!</v>
      </c>
      <c r="F47" s="20"/>
    </row>
    <row r="48" spans="1:6" ht="25.5" hidden="1">
      <c r="A48" s="25">
        <v>5012</v>
      </c>
      <c r="B48" s="18" t="s">
        <v>150</v>
      </c>
      <c r="C48" s="116">
        <v>0</v>
      </c>
      <c r="D48" s="116">
        <v>0</v>
      </c>
      <c r="E48" s="24" t="e">
        <f t="shared" si="2"/>
        <v>#DIV/0!</v>
      </c>
      <c r="F48" s="20"/>
    </row>
    <row r="49" spans="1:6" ht="30" customHeight="1">
      <c r="A49" s="25">
        <v>5031</v>
      </c>
      <c r="B49" s="18" t="s">
        <v>327</v>
      </c>
      <c r="C49" s="116">
        <v>5955187</v>
      </c>
      <c r="D49" s="116">
        <v>5911585.5499999998</v>
      </c>
      <c r="E49" s="24">
        <f t="shared" si="2"/>
        <v>99.267840791565405</v>
      </c>
      <c r="F49" s="20"/>
    </row>
    <row r="50" spans="1:6" ht="30" customHeight="1">
      <c r="A50" s="25">
        <v>5049</v>
      </c>
      <c r="B50" s="18" t="s">
        <v>151</v>
      </c>
      <c r="C50" s="116">
        <v>105408</v>
      </c>
      <c r="D50" s="116">
        <v>77801.14</v>
      </c>
      <c r="E50" s="24">
        <f t="shared" si="2"/>
        <v>73.809521098967821</v>
      </c>
      <c r="F50" s="20"/>
    </row>
    <row r="51" spans="1:6" ht="25.5">
      <c r="A51" s="25">
        <v>5053</v>
      </c>
      <c r="B51" s="18" t="s">
        <v>152</v>
      </c>
      <c r="C51" s="116">
        <v>101787</v>
      </c>
      <c r="D51" s="116">
        <v>101787</v>
      </c>
      <c r="E51" s="24">
        <f t="shared" si="2"/>
        <v>100</v>
      </c>
      <c r="F51" s="20"/>
    </row>
    <row r="52" spans="1:6" ht="25.5">
      <c r="A52" s="42" t="s">
        <v>300</v>
      </c>
      <c r="B52" s="18" t="s">
        <v>242</v>
      </c>
      <c r="C52" s="116">
        <v>42200</v>
      </c>
      <c r="D52" s="116">
        <v>42200</v>
      </c>
      <c r="E52" s="24">
        <f t="shared" si="2"/>
        <v>100</v>
      </c>
      <c r="F52" s="20"/>
    </row>
    <row r="53" spans="1:6" ht="19.5" customHeight="1">
      <c r="A53" s="96" t="s">
        <v>301</v>
      </c>
      <c r="B53" s="95" t="s">
        <v>302</v>
      </c>
      <c r="C53" s="115">
        <f>SUM(C54:C58)</f>
        <v>73754163</v>
      </c>
      <c r="D53" s="115">
        <f>SUM(D54:D58)</f>
        <v>72569714.060000002</v>
      </c>
      <c r="E53" s="24">
        <f t="shared" si="0"/>
        <v>98.394058190315306</v>
      </c>
      <c r="F53" s="20"/>
    </row>
    <row r="54" spans="1:6" ht="25.5">
      <c r="A54" s="25">
        <v>6012</v>
      </c>
      <c r="B54" s="18" t="s">
        <v>121</v>
      </c>
      <c r="C54" s="116">
        <v>15422922.42</v>
      </c>
      <c r="D54" s="116">
        <v>15411650.09</v>
      </c>
      <c r="E54" s="24">
        <f t="shared" si="0"/>
        <v>99.926911841394059</v>
      </c>
      <c r="F54" s="20"/>
    </row>
    <row r="55" spans="1:6">
      <c r="A55" s="25">
        <v>6013</v>
      </c>
      <c r="B55" s="18" t="s">
        <v>122</v>
      </c>
      <c r="C55" s="116">
        <v>1580822</v>
      </c>
      <c r="D55" s="116">
        <v>1580818.7</v>
      </c>
      <c r="E55" s="24">
        <f t="shared" si="0"/>
        <v>99.99979124784447</v>
      </c>
      <c r="F55" s="20"/>
    </row>
    <row r="56" spans="1:6" ht="25.5">
      <c r="A56" s="25">
        <v>6017</v>
      </c>
      <c r="B56" s="18" t="s">
        <v>123</v>
      </c>
      <c r="C56" s="116">
        <v>2635217</v>
      </c>
      <c r="D56" s="116">
        <v>1955983.99</v>
      </c>
      <c r="E56" s="24">
        <f t="shared" si="0"/>
        <v>74.224778832255552</v>
      </c>
      <c r="F56" s="20"/>
    </row>
    <row r="57" spans="1:6">
      <c r="A57" s="25">
        <v>6030</v>
      </c>
      <c r="B57" s="18" t="s">
        <v>124</v>
      </c>
      <c r="C57" s="116">
        <v>53385504</v>
      </c>
      <c r="D57" s="116">
        <v>52891565.049999997</v>
      </c>
      <c r="E57" s="24">
        <f t="shared" si="0"/>
        <v>99.074769529196544</v>
      </c>
      <c r="F57" s="20"/>
    </row>
    <row r="58" spans="1:6" ht="56.25" customHeight="1">
      <c r="A58" s="42" t="s">
        <v>303</v>
      </c>
      <c r="B58" s="18" t="s">
        <v>222</v>
      </c>
      <c r="C58" s="116">
        <v>729697.58</v>
      </c>
      <c r="D58" s="116">
        <v>729696.23</v>
      </c>
      <c r="E58" s="24">
        <f t="shared" si="0"/>
        <v>99.999814991849092</v>
      </c>
      <c r="F58" s="20"/>
    </row>
    <row r="59" spans="1:6" ht="19.5" customHeight="1">
      <c r="A59" s="96" t="s">
        <v>304</v>
      </c>
      <c r="B59" s="95" t="s">
        <v>305</v>
      </c>
      <c r="C59" s="115">
        <f>SUM(C60:C63)</f>
        <v>10890691</v>
      </c>
      <c r="D59" s="115">
        <f>SUM(D60:D63)</f>
        <v>9781859.6600000001</v>
      </c>
      <c r="E59" s="24">
        <f t="shared" si="0"/>
        <v>89.818540072434345</v>
      </c>
      <c r="F59" s="20"/>
    </row>
    <row r="60" spans="1:6">
      <c r="A60" s="25">
        <v>7130</v>
      </c>
      <c r="B60" s="18" t="s">
        <v>125</v>
      </c>
      <c r="C60" s="116">
        <v>980000</v>
      </c>
      <c r="D60" s="116">
        <v>79960</v>
      </c>
      <c r="E60" s="24">
        <f t="shared" si="0"/>
        <v>8.1591836734693874</v>
      </c>
      <c r="F60" s="20"/>
    </row>
    <row r="61" spans="1:6" ht="25.5">
      <c r="A61" s="25">
        <v>7461</v>
      </c>
      <c r="B61" s="18" t="s">
        <v>126</v>
      </c>
      <c r="C61" s="116">
        <v>9757885</v>
      </c>
      <c r="D61" s="116">
        <v>9569108.6600000001</v>
      </c>
      <c r="E61" s="24">
        <f t="shared" si="0"/>
        <v>98.065396958459743</v>
      </c>
      <c r="F61" s="20"/>
    </row>
    <row r="62" spans="1:6">
      <c r="A62" s="25">
        <v>7680</v>
      </c>
      <c r="B62" s="18" t="s">
        <v>127</v>
      </c>
      <c r="C62" s="116">
        <v>32806</v>
      </c>
      <c r="D62" s="116">
        <v>32806</v>
      </c>
      <c r="E62" s="24">
        <f t="shared" si="0"/>
        <v>100</v>
      </c>
      <c r="F62" s="20"/>
    </row>
    <row r="63" spans="1:6">
      <c r="A63" s="25">
        <v>7693</v>
      </c>
      <c r="B63" s="18" t="s">
        <v>128</v>
      </c>
      <c r="C63" s="116">
        <v>120000</v>
      </c>
      <c r="D63" s="116">
        <v>99985</v>
      </c>
      <c r="E63" s="24">
        <f t="shared" si="0"/>
        <v>83.320833333333326</v>
      </c>
      <c r="F63" s="20"/>
    </row>
    <row r="64" spans="1:6" ht="19.5" customHeight="1">
      <c r="A64" s="96">
        <v>8000</v>
      </c>
      <c r="B64" s="95" t="s">
        <v>306</v>
      </c>
      <c r="C64" s="115">
        <f>SUM(C65:C68)</f>
        <v>2396600</v>
      </c>
      <c r="D64" s="115">
        <f>SUM(D65:D68)</f>
        <v>839687.9</v>
      </c>
      <c r="E64" s="24">
        <f t="shared" si="0"/>
        <v>35.036631060669279</v>
      </c>
      <c r="F64" s="20"/>
    </row>
    <row r="65" spans="1:6" ht="25.5">
      <c r="A65" s="25">
        <v>8110</v>
      </c>
      <c r="B65" s="18" t="s">
        <v>129</v>
      </c>
      <c r="C65" s="116">
        <v>164100</v>
      </c>
      <c r="D65" s="116">
        <v>163555.4</v>
      </c>
      <c r="E65" s="24">
        <f t="shared" si="0"/>
        <v>99.668129189518581</v>
      </c>
      <c r="F65" s="20"/>
    </row>
    <row r="66" spans="1:6">
      <c r="A66" s="25">
        <v>8220</v>
      </c>
      <c r="B66" s="18" t="s">
        <v>130</v>
      </c>
      <c r="C66" s="116">
        <v>172500</v>
      </c>
      <c r="D66" s="116">
        <v>167402.5</v>
      </c>
      <c r="E66" s="24">
        <f t="shared" si="0"/>
        <v>97.044927536231882</v>
      </c>
      <c r="F66" s="20"/>
    </row>
    <row r="67" spans="1:6">
      <c r="A67" s="25">
        <v>8240</v>
      </c>
      <c r="B67" s="18" t="s">
        <v>131</v>
      </c>
      <c r="C67" s="116">
        <v>560000</v>
      </c>
      <c r="D67" s="116">
        <v>508730</v>
      </c>
      <c r="E67" s="24">
        <f t="shared" si="0"/>
        <v>90.844642857142858</v>
      </c>
      <c r="F67" s="20"/>
    </row>
    <row r="68" spans="1:6">
      <c r="A68" s="67">
        <v>8710</v>
      </c>
      <c r="B68" s="68" t="s">
        <v>153</v>
      </c>
      <c r="C68" s="117">
        <v>1500000</v>
      </c>
      <c r="D68" s="117">
        <v>0</v>
      </c>
      <c r="E68" s="71">
        <f>D68/C68*100</f>
        <v>0</v>
      </c>
      <c r="F68" s="20"/>
    </row>
    <row r="69" spans="1:6" ht="19.5" customHeight="1">
      <c r="A69" s="99">
        <v>9000</v>
      </c>
      <c r="B69" s="100" t="s">
        <v>307</v>
      </c>
      <c r="C69" s="118">
        <f>SUM(C70:C72)</f>
        <v>6547100</v>
      </c>
      <c r="D69" s="118">
        <f>SUM(D70:D72)</f>
        <v>6544224.5599999996</v>
      </c>
      <c r="E69" s="66">
        <f t="shared" si="0"/>
        <v>99.956080707488809</v>
      </c>
      <c r="F69" s="20"/>
    </row>
    <row r="70" spans="1:6">
      <c r="A70" s="67">
        <v>9110</v>
      </c>
      <c r="B70" s="68" t="s">
        <v>226</v>
      </c>
      <c r="C70" s="117">
        <v>1667100</v>
      </c>
      <c r="D70" s="117">
        <v>1667100</v>
      </c>
      <c r="E70" s="71">
        <f>D70/C70*100</f>
        <v>100</v>
      </c>
      <c r="F70" s="20"/>
    </row>
    <row r="71" spans="1:6">
      <c r="A71" s="25">
        <v>9770</v>
      </c>
      <c r="B71" s="18" t="s">
        <v>74</v>
      </c>
      <c r="C71" s="116">
        <v>680000</v>
      </c>
      <c r="D71" s="116">
        <v>680000</v>
      </c>
      <c r="E71" s="66">
        <f t="shared" si="0"/>
        <v>100</v>
      </c>
      <c r="F71" s="20"/>
    </row>
    <row r="72" spans="1:6" ht="26.25" thickBot="1">
      <c r="A72" s="25">
        <v>9800</v>
      </c>
      <c r="B72" s="18" t="s">
        <v>132</v>
      </c>
      <c r="C72" s="116">
        <v>4200000</v>
      </c>
      <c r="D72" s="116">
        <v>4197124.5599999996</v>
      </c>
      <c r="E72" s="24">
        <f t="shared" si="0"/>
        <v>99.931537142857124</v>
      </c>
      <c r="F72" s="20"/>
    </row>
    <row r="73" spans="1:6" ht="29.25" hidden="1" customHeight="1">
      <c r="A73" s="103" t="s">
        <v>208</v>
      </c>
      <c r="B73" s="68" t="s">
        <v>145</v>
      </c>
      <c r="C73" s="117">
        <v>0</v>
      </c>
      <c r="D73" s="117">
        <v>0</v>
      </c>
      <c r="E73" s="70">
        <v>0</v>
      </c>
      <c r="F73" s="20"/>
    </row>
    <row r="74" spans="1:6" ht="19.5" customHeight="1" thickBot="1">
      <c r="A74" s="104" t="s">
        <v>77</v>
      </c>
      <c r="B74" s="105" t="s">
        <v>79</v>
      </c>
      <c r="C74" s="119">
        <f>C11+C15+C29+C33+C41+C46+C53+C59+C64+C69</f>
        <v>455136940</v>
      </c>
      <c r="D74" s="119">
        <f>D11+D15+D29+D33+D41+D46+D53+D59+D64+D69</f>
        <v>438919346.81999999</v>
      </c>
      <c r="E74" s="106">
        <f t="shared" si="0"/>
        <v>96.436766222491187</v>
      </c>
      <c r="F74" s="20"/>
    </row>
    <row r="76" spans="1:6" ht="15.75">
      <c r="A76" s="14"/>
      <c r="B76" s="15"/>
      <c r="C76" s="13"/>
      <c r="D76" s="13"/>
    </row>
    <row r="77" spans="1:6" ht="14.25">
      <c r="A77" s="35" t="s">
        <v>328</v>
      </c>
      <c r="B77" s="36"/>
      <c r="C77" s="37"/>
      <c r="D77" s="37" t="s">
        <v>329</v>
      </c>
    </row>
  </sheetData>
  <mergeCells count="3">
    <mergeCell ref="B6:D6"/>
    <mergeCell ref="B7:D7"/>
    <mergeCell ref="B8:D8"/>
  </mergeCell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4"/>
  <sheetViews>
    <sheetView zoomScaleNormal="100" zoomScaleSheetLayoutView="90" workbookViewId="0"/>
  </sheetViews>
  <sheetFormatPr defaultRowHeight="12.75"/>
  <cols>
    <col min="1" max="1" width="10.28515625" style="2" customWidth="1"/>
    <col min="2" max="2" width="64.140625" style="2" customWidth="1"/>
    <col min="3" max="3" width="17.85546875" style="2" customWidth="1"/>
    <col min="4" max="4" width="17.5703125" style="2" customWidth="1"/>
    <col min="5" max="5" width="12.140625" style="2" customWidth="1"/>
    <col min="6" max="16384" width="9.140625" style="2"/>
  </cols>
  <sheetData>
    <row r="1" spans="1:6">
      <c r="C1" s="3" t="s">
        <v>196</v>
      </c>
    </row>
    <row r="2" spans="1:6">
      <c r="C2" s="12" t="str">
        <f>'Додаток 1'!C2</f>
        <v xml:space="preserve">до рішення </v>
      </c>
    </row>
    <row r="3" spans="1:6">
      <c r="C3" s="12" t="str">
        <f>'Додаток 1'!C3</f>
        <v>Здолбунівської міської ради</v>
      </c>
    </row>
    <row r="4" spans="1:6">
      <c r="C4" s="12" t="str">
        <f>'Додаток 1'!C4</f>
        <v>від 18 лютого 2026 року № 3140</v>
      </c>
    </row>
    <row r="6" spans="1:6" ht="18.75">
      <c r="A6" s="124" t="s">
        <v>108</v>
      </c>
      <c r="B6" s="124"/>
      <c r="C6" s="124"/>
      <c r="D6" s="124"/>
      <c r="E6" s="124"/>
      <c r="F6" s="124"/>
    </row>
    <row r="7" spans="1:6" ht="18.75">
      <c r="A7" s="124" t="s">
        <v>83</v>
      </c>
      <c r="B7" s="124"/>
      <c r="C7" s="124"/>
      <c r="D7" s="124"/>
      <c r="E7" s="124"/>
      <c r="F7" s="124"/>
    </row>
    <row r="8" spans="1:6" ht="18.75">
      <c r="A8" s="124" t="s">
        <v>249</v>
      </c>
      <c r="B8" s="124"/>
      <c r="C8" s="124"/>
      <c r="D8" s="124"/>
      <c r="E8" s="124"/>
      <c r="F8" s="124"/>
    </row>
    <row r="10" spans="1:6" ht="13.5" thickBot="1">
      <c r="E10" s="2" t="s">
        <v>0</v>
      </c>
    </row>
    <row r="11" spans="1:6" ht="61.5" customHeight="1" thickBot="1">
      <c r="A11" s="39" t="s">
        <v>110</v>
      </c>
      <c r="B11" s="40" t="s">
        <v>111</v>
      </c>
      <c r="C11" s="40" t="s">
        <v>214</v>
      </c>
      <c r="D11" s="40" t="s">
        <v>247</v>
      </c>
      <c r="E11" s="41" t="s">
        <v>84</v>
      </c>
    </row>
    <row r="12" spans="1:6" s="31" customFormat="1" ht="15" customHeight="1">
      <c r="A12" s="62" t="s">
        <v>155</v>
      </c>
      <c r="B12" s="63" t="s">
        <v>156</v>
      </c>
      <c r="C12" s="64">
        <v>226718014</v>
      </c>
      <c r="D12" s="64">
        <v>223928785.40000001</v>
      </c>
      <c r="E12" s="65">
        <f>D12/C12*100</f>
        <v>98.769736665036248</v>
      </c>
    </row>
    <row r="13" spans="1:6" s="31" customFormat="1" ht="15.75" customHeight="1">
      <c r="A13" s="25" t="s">
        <v>157</v>
      </c>
      <c r="B13" s="18" t="s">
        <v>158</v>
      </c>
      <c r="C13" s="19">
        <v>49808187.759999998</v>
      </c>
      <c r="D13" s="19">
        <v>48994215.539999999</v>
      </c>
      <c r="E13" s="66">
        <f t="shared" ref="E13:E30" si="0">D13/C13*100</f>
        <v>98.365786316253647</v>
      </c>
    </row>
    <row r="14" spans="1:6" s="31" customFormat="1" ht="15" customHeight="1">
      <c r="A14" s="25" t="s">
        <v>159</v>
      </c>
      <c r="B14" s="18" t="s">
        <v>160</v>
      </c>
      <c r="C14" s="19">
        <v>7505267.9100000001</v>
      </c>
      <c r="D14" s="19">
        <v>7240670.0300000003</v>
      </c>
      <c r="E14" s="66">
        <f t="shared" si="0"/>
        <v>96.474504532377182</v>
      </c>
    </row>
    <row r="15" spans="1:6" s="31" customFormat="1" ht="15" customHeight="1">
      <c r="A15" s="25" t="s">
        <v>161</v>
      </c>
      <c r="B15" s="18" t="s">
        <v>162</v>
      </c>
      <c r="C15" s="19">
        <v>144856</v>
      </c>
      <c r="D15" s="19">
        <v>143254.76999999999</v>
      </c>
      <c r="E15" s="66">
        <f t="shared" si="0"/>
        <v>98.894605677362335</v>
      </c>
    </row>
    <row r="16" spans="1:6" s="31" customFormat="1" ht="15" customHeight="1">
      <c r="A16" s="25" t="s">
        <v>163</v>
      </c>
      <c r="B16" s="18" t="s">
        <v>164</v>
      </c>
      <c r="C16" s="19">
        <v>10286378.08</v>
      </c>
      <c r="D16" s="19">
        <v>7649632.6200000001</v>
      </c>
      <c r="E16" s="66">
        <f t="shared" si="0"/>
        <v>74.366628958285389</v>
      </c>
    </row>
    <row r="17" spans="1:5" s="31" customFormat="1" ht="14.25" customHeight="1">
      <c r="A17" s="25" t="s">
        <v>165</v>
      </c>
      <c r="B17" s="18" t="s">
        <v>166</v>
      </c>
      <c r="C17" s="19">
        <v>9839692.3499999996</v>
      </c>
      <c r="D17" s="19">
        <v>8678079.7799999993</v>
      </c>
      <c r="E17" s="66">
        <f t="shared" si="0"/>
        <v>88.194625109391751</v>
      </c>
    </row>
    <row r="18" spans="1:5" s="31" customFormat="1" ht="14.25" customHeight="1">
      <c r="A18" s="25" t="s">
        <v>167</v>
      </c>
      <c r="B18" s="18" t="s">
        <v>168</v>
      </c>
      <c r="C18" s="19">
        <v>101573</v>
      </c>
      <c r="D18" s="19">
        <v>92522.41</v>
      </c>
      <c r="E18" s="66">
        <f t="shared" si="0"/>
        <v>91.089571047424016</v>
      </c>
    </row>
    <row r="19" spans="1:5" s="31" customFormat="1" ht="15.75" customHeight="1">
      <c r="A19" s="25" t="s">
        <v>169</v>
      </c>
      <c r="B19" s="18" t="s">
        <v>170</v>
      </c>
      <c r="C19" s="19">
        <v>16502457.92</v>
      </c>
      <c r="D19" s="19">
        <v>15762029.609999999</v>
      </c>
      <c r="E19" s="66">
        <f t="shared" si="0"/>
        <v>95.513224068866464</v>
      </c>
    </row>
    <row r="20" spans="1:5" s="31" customFormat="1" ht="14.25" customHeight="1">
      <c r="A20" s="25" t="s">
        <v>171</v>
      </c>
      <c r="B20" s="18" t="s">
        <v>172</v>
      </c>
      <c r="C20" s="19">
        <v>1506631.75</v>
      </c>
      <c r="D20" s="19">
        <v>1291361.52</v>
      </c>
      <c r="E20" s="66">
        <f t="shared" si="0"/>
        <v>85.711821750736377</v>
      </c>
    </row>
    <row r="21" spans="1:5" s="31" customFormat="1" ht="15" customHeight="1">
      <c r="A21" s="25" t="s">
        <v>173</v>
      </c>
      <c r="B21" s="18" t="s">
        <v>174</v>
      </c>
      <c r="C21" s="19">
        <v>6923787.0199999996</v>
      </c>
      <c r="D21" s="19">
        <v>5957039.8399999999</v>
      </c>
      <c r="E21" s="66">
        <f t="shared" si="0"/>
        <v>86.037306213962665</v>
      </c>
    </row>
    <row r="22" spans="1:5" s="31" customFormat="1" ht="14.25" customHeight="1">
      <c r="A22" s="25" t="s">
        <v>175</v>
      </c>
      <c r="B22" s="18" t="s">
        <v>176</v>
      </c>
      <c r="C22" s="19">
        <v>2764684.59</v>
      </c>
      <c r="D22" s="19">
        <v>2354880.08</v>
      </c>
      <c r="E22" s="66">
        <f t="shared" si="0"/>
        <v>85.177169522979852</v>
      </c>
    </row>
    <row r="23" spans="1:5" s="31" customFormat="1" ht="15">
      <c r="A23" s="25" t="s">
        <v>177</v>
      </c>
      <c r="B23" s="18" t="s">
        <v>178</v>
      </c>
      <c r="C23" s="19">
        <v>1336409.1599999999</v>
      </c>
      <c r="D23" s="19">
        <v>1245579.5</v>
      </c>
      <c r="E23" s="66">
        <f t="shared" si="0"/>
        <v>93.203454247500076</v>
      </c>
    </row>
    <row r="24" spans="1:5" s="31" customFormat="1" ht="26.25" customHeight="1">
      <c r="A24" s="25" t="s">
        <v>179</v>
      </c>
      <c r="B24" s="18" t="s">
        <v>180</v>
      </c>
      <c r="C24" s="19">
        <v>99181</v>
      </c>
      <c r="D24" s="19">
        <v>78244</v>
      </c>
      <c r="E24" s="66">
        <f t="shared" si="0"/>
        <v>78.890110000907427</v>
      </c>
    </row>
    <row r="25" spans="1:5" s="31" customFormat="1" ht="15" customHeight="1">
      <c r="A25" s="25" t="s">
        <v>181</v>
      </c>
      <c r="B25" s="18" t="s">
        <v>182</v>
      </c>
      <c r="C25" s="19">
        <v>108928830</v>
      </c>
      <c r="D25" s="19">
        <v>104538455.61</v>
      </c>
      <c r="E25" s="66">
        <f t="shared" si="0"/>
        <v>95.969501930756067</v>
      </c>
    </row>
    <row r="26" spans="1:5" s="31" customFormat="1" ht="15" customHeight="1">
      <c r="A26" s="25" t="s">
        <v>183</v>
      </c>
      <c r="B26" s="18" t="s">
        <v>184</v>
      </c>
      <c r="C26" s="19">
        <v>6547100</v>
      </c>
      <c r="D26" s="19">
        <v>6544224.5599999996</v>
      </c>
      <c r="E26" s="66">
        <f t="shared" si="0"/>
        <v>99.956080707488809</v>
      </c>
    </row>
    <row r="27" spans="1:5" s="31" customFormat="1" ht="14.25" customHeight="1">
      <c r="A27" s="25" t="s">
        <v>185</v>
      </c>
      <c r="B27" s="18" t="s">
        <v>186</v>
      </c>
      <c r="C27" s="19">
        <v>4435280</v>
      </c>
      <c r="D27" s="19">
        <v>4237947.13</v>
      </c>
      <c r="E27" s="66">
        <f t="shared" si="0"/>
        <v>95.550836249346148</v>
      </c>
    </row>
    <row r="28" spans="1:5" s="31" customFormat="1" ht="14.25" customHeight="1">
      <c r="A28" s="25" t="s">
        <v>187</v>
      </c>
      <c r="B28" s="18" t="s">
        <v>188</v>
      </c>
      <c r="C28" s="19">
        <v>188609.46</v>
      </c>
      <c r="D28" s="19">
        <v>182424.42</v>
      </c>
      <c r="E28" s="24">
        <f t="shared" si="0"/>
        <v>96.720715917430667</v>
      </c>
    </row>
    <row r="29" spans="1:5" s="31" customFormat="1" ht="15.75" customHeight="1" thickBot="1">
      <c r="A29" s="67" t="s">
        <v>189</v>
      </c>
      <c r="B29" s="68" t="s">
        <v>190</v>
      </c>
      <c r="C29" s="69">
        <v>1500000</v>
      </c>
      <c r="D29" s="69">
        <v>0</v>
      </c>
      <c r="E29" s="24">
        <f t="shared" si="0"/>
        <v>0</v>
      </c>
    </row>
    <row r="30" spans="1:5" ht="18.75" customHeight="1" thickBot="1">
      <c r="A30" s="21" t="s">
        <v>77</v>
      </c>
      <c r="B30" s="107" t="s">
        <v>79</v>
      </c>
      <c r="C30" s="108">
        <f>SUM(C12:C29)</f>
        <v>455136940</v>
      </c>
      <c r="D30" s="108">
        <f>SUM(D12:D29)</f>
        <v>438919346.81999993</v>
      </c>
      <c r="E30" s="109">
        <f t="shared" si="0"/>
        <v>96.436766222491173</v>
      </c>
    </row>
    <row r="33" spans="1:4" ht="14.25">
      <c r="A33" s="35" t="s">
        <v>328</v>
      </c>
      <c r="B33" s="36"/>
      <c r="C33" s="37"/>
      <c r="D33" s="37" t="s">
        <v>329</v>
      </c>
    </row>
    <row r="34" spans="1:4" ht="15.75">
      <c r="A34" s="16"/>
      <c r="B34" s="15"/>
      <c r="C34" s="13"/>
      <c r="D34" s="13"/>
    </row>
  </sheetData>
  <mergeCells count="3">
    <mergeCell ref="A6:F6"/>
    <mergeCell ref="A7:F7"/>
    <mergeCell ref="A8:F8"/>
  </mergeCells>
  <pageMargins left="0.7" right="0.7" top="0.75" bottom="0.75" header="0.3" footer="0.3"/>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7"/>
  <sheetViews>
    <sheetView zoomScaleNormal="100" zoomScaleSheetLayoutView="90" workbookViewId="0"/>
  </sheetViews>
  <sheetFormatPr defaultRowHeight="12.75"/>
  <cols>
    <col min="1" max="1" width="9.140625" style="2"/>
    <col min="2" max="2" width="56.85546875" style="2" customWidth="1"/>
    <col min="3" max="4" width="18.42578125" style="2" customWidth="1"/>
    <col min="5" max="5" width="12.140625" style="2" customWidth="1"/>
    <col min="6" max="16384" width="9.140625" style="2"/>
  </cols>
  <sheetData>
    <row r="1" spans="1:6">
      <c r="C1" s="3" t="s">
        <v>197</v>
      </c>
    </row>
    <row r="2" spans="1:6">
      <c r="C2" s="12" t="str">
        <f>'Додаток 1'!C2</f>
        <v xml:space="preserve">до рішення </v>
      </c>
    </row>
    <row r="3" spans="1:6">
      <c r="C3" s="12" t="str">
        <f>'Додаток 1'!C3</f>
        <v>Здолбунівської міської ради</v>
      </c>
    </row>
    <row r="4" spans="1:6">
      <c r="C4" s="12" t="str">
        <f>'Додаток 1'!C4</f>
        <v>від 18 лютого 2026 року № 3140</v>
      </c>
    </row>
    <row r="5" spans="1:6">
      <c r="C5" s="12"/>
    </row>
    <row r="6" spans="1:6" ht="18.75">
      <c r="A6" s="124" t="s">
        <v>198</v>
      </c>
      <c r="B6" s="124"/>
      <c r="C6" s="124"/>
      <c r="D6" s="124"/>
      <c r="E6" s="124"/>
    </row>
    <row r="7" spans="1:6" ht="18.75">
      <c r="A7" s="124" t="s">
        <v>83</v>
      </c>
      <c r="B7" s="124"/>
      <c r="C7" s="124"/>
      <c r="D7" s="124"/>
      <c r="E7" s="124"/>
    </row>
    <row r="8" spans="1:6" ht="18.75">
      <c r="A8" s="124" t="s">
        <v>248</v>
      </c>
      <c r="B8" s="124"/>
      <c r="C8" s="124"/>
      <c r="D8" s="124"/>
      <c r="E8" s="124"/>
    </row>
    <row r="9" spans="1:6">
      <c r="C9" s="12"/>
    </row>
    <row r="10" spans="1:6">
      <c r="C10" s="12"/>
    </row>
    <row r="11" spans="1:6" ht="13.5" thickBot="1">
      <c r="E11" s="2" t="s">
        <v>199</v>
      </c>
    </row>
    <row r="12" spans="1:6" s="31" customFormat="1" ht="66.75" customHeight="1" thickBot="1">
      <c r="A12" s="39" t="s">
        <v>110</v>
      </c>
      <c r="B12" s="40" t="s">
        <v>111</v>
      </c>
      <c r="C12" s="40" t="s">
        <v>214</v>
      </c>
      <c r="D12" s="40" t="s">
        <v>247</v>
      </c>
      <c r="E12" s="41" t="s">
        <v>84</v>
      </c>
    </row>
    <row r="13" spans="1:6" s="31" customFormat="1" ht="25.5" customHeight="1">
      <c r="A13" s="110" t="s">
        <v>283</v>
      </c>
      <c r="B13" s="111" t="s">
        <v>282</v>
      </c>
      <c r="C13" s="120">
        <f>SUM(C14:C15)</f>
        <v>60000</v>
      </c>
      <c r="D13" s="120">
        <f>SUM(D14:D15)</f>
        <v>60795952.57</v>
      </c>
      <c r="E13" s="24">
        <f t="shared" ref="E13:E63" si="0">D13/C13*100</f>
        <v>101326.58761666667</v>
      </c>
    </row>
    <row r="14" spans="1:6" ht="42.75" customHeight="1">
      <c r="A14" s="23">
        <v>150</v>
      </c>
      <c r="B14" s="22" t="s">
        <v>112</v>
      </c>
      <c r="C14" s="121">
        <v>25000</v>
      </c>
      <c r="D14" s="121">
        <v>60761752.57</v>
      </c>
      <c r="E14" s="24">
        <v>0</v>
      </c>
      <c r="F14" s="20"/>
    </row>
    <row r="15" spans="1:6" ht="27" customHeight="1">
      <c r="A15" s="103" t="s">
        <v>285</v>
      </c>
      <c r="B15" s="68" t="s">
        <v>133</v>
      </c>
      <c r="C15" s="122">
        <v>35000</v>
      </c>
      <c r="D15" s="122">
        <v>34200</v>
      </c>
      <c r="E15" s="24">
        <f t="shared" si="0"/>
        <v>97.714285714285708</v>
      </c>
      <c r="F15" s="20"/>
    </row>
    <row r="16" spans="1:6" ht="19.5" customHeight="1">
      <c r="A16" s="99" t="s">
        <v>287</v>
      </c>
      <c r="B16" s="100" t="s">
        <v>288</v>
      </c>
      <c r="C16" s="118">
        <f>SUM(C17:C33)</f>
        <v>37907564.640000001</v>
      </c>
      <c r="D16" s="118">
        <f>SUM(D17:D33)</f>
        <v>33117183.82</v>
      </c>
      <c r="E16" s="24">
        <f>D16/C16*100</f>
        <v>87.362995049950527</v>
      </c>
      <c r="F16" s="20"/>
    </row>
    <row r="17" spans="1:5" s="31" customFormat="1" ht="15">
      <c r="A17" s="25">
        <v>1010</v>
      </c>
      <c r="B17" s="18" t="s">
        <v>134</v>
      </c>
      <c r="C17" s="116">
        <v>4741874</v>
      </c>
      <c r="D17" s="116">
        <v>1978165.09</v>
      </c>
      <c r="E17" s="24">
        <f>D17/C17*100</f>
        <v>41.716947561238449</v>
      </c>
    </row>
    <row r="18" spans="1:5" s="31" customFormat="1" ht="25.5">
      <c r="A18" s="25">
        <v>1021</v>
      </c>
      <c r="B18" s="18" t="s">
        <v>135</v>
      </c>
      <c r="C18" s="116">
        <v>16317895</v>
      </c>
      <c r="D18" s="116">
        <v>14731011.460000001</v>
      </c>
      <c r="E18" s="24">
        <f>D18/C18*100</f>
        <v>90.275194564004735</v>
      </c>
    </row>
    <row r="19" spans="1:5" s="31" customFormat="1" ht="25.5">
      <c r="A19" s="25">
        <v>1070</v>
      </c>
      <c r="B19" s="18" t="s">
        <v>137</v>
      </c>
      <c r="C19" s="116">
        <v>100000</v>
      </c>
      <c r="D19" s="116">
        <v>97000</v>
      </c>
      <c r="E19" s="24">
        <f>D19/C19*100</f>
        <v>97</v>
      </c>
    </row>
    <row r="20" spans="1:5" s="31" customFormat="1" ht="15">
      <c r="A20" s="42" t="s">
        <v>308</v>
      </c>
      <c r="B20" s="18" t="s">
        <v>138</v>
      </c>
      <c r="C20" s="116">
        <v>700000</v>
      </c>
      <c r="D20" s="116">
        <v>665092.5</v>
      </c>
      <c r="E20" s="24">
        <f>D20/C20*100</f>
        <v>95.013214285714284</v>
      </c>
    </row>
    <row r="21" spans="1:5" s="31" customFormat="1" ht="25.5">
      <c r="A21" s="25">
        <v>1151</v>
      </c>
      <c r="B21" s="18" t="s">
        <v>140</v>
      </c>
      <c r="C21" s="116">
        <v>0</v>
      </c>
      <c r="D21" s="116">
        <v>259263.57</v>
      </c>
      <c r="E21" s="24">
        <v>0</v>
      </c>
    </row>
    <row r="22" spans="1:5" s="31" customFormat="1" ht="51" customHeight="1">
      <c r="A22" s="42" t="s">
        <v>309</v>
      </c>
      <c r="B22" s="18" t="s">
        <v>227</v>
      </c>
      <c r="C22" s="116">
        <v>744800</v>
      </c>
      <c r="D22" s="116">
        <v>710866</v>
      </c>
      <c r="E22" s="24">
        <f t="shared" ref="E22:E30" si="1">D22/C22*100</f>
        <v>95.443877551020407</v>
      </c>
    </row>
    <row r="23" spans="1:5" s="31" customFormat="1" ht="55.5" customHeight="1">
      <c r="A23" s="42" t="s">
        <v>310</v>
      </c>
      <c r="B23" s="18" t="s">
        <v>228</v>
      </c>
      <c r="C23" s="116">
        <v>1775200</v>
      </c>
      <c r="D23" s="116">
        <v>1775200</v>
      </c>
      <c r="E23" s="24">
        <f t="shared" si="1"/>
        <v>100</v>
      </c>
    </row>
    <row r="24" spans="1:5" s="31" customFormat="1" ht="65.25" hidden="1" customHeight="1">
      <c r="A24" s="42" t="s">
        <v>229</v>
      </c>
      <c r="B24" s="18" t="s">
        <v>230</v>
      </c>
      <c r="C24" s="116">
        <v>0</v>
      </c>
      <c r="D24" s="116">
        <v>0</v>
      </c>
      <c r="E24" s="24" t="e">
        <f t="shared" si="1"/>
        <v>#DIV/0!</v>
      </c>
    </row>
    <row r="25" spans="1:5" s="31" customFormat="1" ht="64.5" hidden="1" customHeight="1">
      <c r="A25" s="42" t="s">
        <v>231</v>
      </c>
      <c r="B25" s="18" t="s">
        <v>232</v>
      </c>
      <c r="C25" s="116">
        <v>0</v>
      </c>
      <c r="D25" s="116">
        <v>0</v>
      </c>
      <c r="E25" s="24" t="e">
        <f t="shared" si="1"/>
        <v>#DIV/0!</v>
      </c>
    </row>
    <row r="26" spans="1:5" s="31" customFormat="1" ht="52.5" customHeight="1">
      <c r="A26" s="42" t="s">
        <v>311</v>
      </c>
      <c r="B26" s="18" t="s">
        <v>233</v>
      </c>
      <c r="C26" s="116">
        <v>5000</v>
      </c>
      <c r="D26" s="116">
        <v>0</v>
      </c>
      <c r="E26" s="24">
        <f t="shared" si="1"/>
        <v>0</v>
      </c>
    </row>
    <row r="27" spans="1:5" s="31" customFormat="1" ht="53.25" customHeight="1">
      <c r="A27" s="42" t="s">
        <v>312</v>
      </c>
      <c r="B27" s="18" t="s">
        <v>238</v>
      </c>
      <c r="C27" s="116">
        <v>2685291.05</v>
      </c>
      <c r="D27" s="116">
        <v>2167364.0699999998</v>
      </c>
      <c r="E27" s="24">
        <f t="shared" si="1"/>
        <v>80.712445304578807</v>
      </c>
    </row>
    <row r="28" spans="1:5" s="31" customFormat="1" ht="64.5" customHeight="1">
      <c r="A28" s="42" t="s">
        <v>313</v>
      </c>
      <c r="B28" s="18" t="s">
        <v>239</v>
      </c>
      <c r="C28" s="116">
        <v>3734500</v>
      </c>
      <c r="D28" s="116">
        <v>3734500</v>
      </c>
      <c r="E28" s="24">
        <f t="shared" si="1"/>
        <v>100</v>
      </c>
    </row>
    <row r="29" spans="1:5" s="31" customFormat="1" ht="66" customHeight="1">
      <c r="A29" s="42" t="s">
        <v>290</v>
      </c>
      <c r="B29" s="18" t="s">
        <v>209</v>
      </c>
      <c r="C29" s="116">
        <v>342944.8</v>
      </c>
      <c r="D29" s="116">
        <v>342944.8</v>
      </c>
      <c r="E29" s="24">
        <f t="shared" si="1"/>
        <v>100</v>
      </c>
    </row>
    <row r="30" spans="1:5" s="31" customFormat="1" ht="66.75" customHeight="1">
      <c r="A30" s="42" t="s">
        <v>314</v>
      </c>
      <c r="B30" s="18" t="s">
        <v>210</v>
      </c>
      <c r="C30" s="116">
        <v>1914859.79</v>
      </c>
      <c r="D30" s="116">
        <v>1914859.79</v>
      </c>
      <c r="E30" s="24">
        <f t="shared" si="1"/>
        <v>100</v>
      </c>
    </row>
    <row r="31" spans="1:5" s="31" customFormat="1" ht="19.5" customHeight="1">
      <c r="A31" s="42" t="s">
        <v>315</v>
      </c>
      <c r="B31" s="18" t="s">
        <v>200</v>
      </c>
      <c r="C31" s="116">
        <v>5000</v>
      </c>
      <c r="D31" s="116">
        <v>0</v>
      </c>
      <c r="E31" s="24">
        <v>0</v>
      </c>
    </row>
    <row r="32" spans="1:5" s="31" customFormat="1" ht="42" customHeight="1">
      <c r="A32" s="42" t="s">
        <v>316</v>
      </c>
      <c r="B32" s="18" t="s">
        <v>234</v>
      </c>
      <c r="C32" s="116">
        <v>4585500</v>
      </c>
      <c r="D32" s="116">
        <v>4486294.71</v>
      </c>
      <c r="E32" s="24">
        <f>D32/C32*100</f>
        <v>97.836543670264959</v>
      </c>
    </row>
    <row r="33" spans="1:6" s="31" customFormat="1" ht="66.75" customHeight="1">
      <c r="A33" s="103" t="s">
        <v>317</v>
      </c>
      <c r="B33" s="68" t="s">
        <v>245</v>
      </c>
      <c r="C33" s="117">
        <v>254700</v>
      </c>
      <c r="D33" s="117">
        <v>254621.83</v>
      </c>
      <c r="E33" s="24">
        <f>D33/C33*100</f>
        <v>99.969308990969765</v>
      </c>
    </row>
    <row r="34" spans="1:6" ht="19.5" customHeight="1">
      <c r="A34" s="99" t="s">
        <v>294</v>
      </c>
      <c r="B34" s="100" t="s">
        <v>295</v>
      </c>
      <c r="C34" s="118">
        <f>SUM(C35:C37)</f>
        <v>10777629</v>
      </c>
      <c r="D34" s="118">
        <f>SUM(D35:D37)</f>
        <v>8272794.5700000003</v>
      </c>
      <c r="E34" s="24">
        <f>D34/C34*100</f>
        <v>76.758947352891809</v>
      </c>
      <c r="F34" s="20"/>
    </row>
    <row r="35" spans="1:6" s="31" customFormat="1" ht="14.25" customHeight="1">
      <c r="A35" s="42" t="s">
        <v>318</v>
      </c>
      <c r="B35" s="18" t="s">
        <v>211</v>
      </c>
      <c r="C35" s="116">
        <v>10722629</v>
      </c>
      <c r="D35" s="116">
        <v>8222794.5700000003</v>
      </c>
      <c r="E35" s="24">
        <f>D35/C35*100</f>
        <v>76.686366468521854</v>
      </c>
    </row>
    <row r="36" spans="1:6" s="31" customFormat="1" ht="26.25" customHeight="1">
      <c r="A36" s="42" t="s">
        <v>155</v>
      </c>
      <c r="B36" s="18" t="s">
        <v>144</v>
      </c>
      <c r="C36" s="116">
        <v>50000</v>
      </c>
      <c r="D36" s="116">
        <v>50000</v>
      </c>
      <c r="E36" s="24">
        <f>D36/C36*100</f>
        <v>100</v>
      </c>
    </row>
    <row r="37" spans="1:6" s="31" customFormat="1" ht="18" customHeight="1">
      <c r="A37" s="42" t="s">
        <v>319</v>
      </c>
      <c r="B37" s="18" t="s">
        <v>235</v>
      </c>
      <c r="C37" s="116">
        <v>5000</v>
      </c>
      <c r="D37" s="116">
        <v>0</v>
      </c>
      <c r="E37" s="24">
        <v>0</v>
      </c>
    </row>
    <row r="38" spans="1:6" s="31" customFormat="1" ht="18" customHeight="1">
      <c r="A38" s="96">
        <v>3000</v>
      </c>
      <c r="B38" s="95" t="s">
        <v>296</v>
      </c>
      <c r="C38" s="118">
        <f>SUM(C39:C41)</f>
        <v>6935729.6399999997</v>
      </c>
      <c r="D38" s="118">
        <f>SUM(D39:D41)</f>
        <v>9981422.4899999984</v>
      </c>
      <c r="E38" s="24">
        <f t="shared" si="0"/>
        <v>143.9130849685196</v>
      </c>
    </row>
    <row r="39" spans="1:6" s="31" customFormat="1" ht="38.25">
      <c r="A39" s="25">
        <v>3104</v>
      </c>
      <c r="B39" s="18" t="s">
        <v>117</v>
      </c>
      <c r="C39" s="121">
        <v>0</v>
      </c>
      <c r="D39" s="121">
        <v>1617170.17</v>
      </c>
      <c r="E39" s="24">
        <v>0</v>
      </c>
    </row>
    <row r="40" spans="1:6" s="31" customFormat="1" ht="15">
      <c r="A40" s="72" t="s">
        <v>320</v>
      </c>
      <c r="B40" s="22" t="s">
        <v>212</v>
      </c>
      <c r="C40" s="121">
        <v>0</v>
      </c>
      <c r="D40" s="121">
        <v>1438522.68</v>
      </c>
      <c r="E40" s="24">
        <v>0</v>
      </c>
    </row>
    <row r="41" spans="1:6" s="31" customFormat="1" ht="51">
      <c r="A41" s="72" t="s">
        <v>321</v>
      </c>
      <c r="B41" s="22" t="s">
        <v>243</v>
      </c>
      <c r="C41" s="121">
        <v>6935729.6399999997</v>
      </c>
      <c r="D41" s="121">
        <v>6925729.6399999997</v>
      </c>
      <c r="E41" s="24">
        <f t="shared" si="0"/>
        <v>99.855819062751124</v>
      </c>
    </row>
    <row r="42" spans="1:6" s="31" customFormat="1" ht="18" customHeight="1">
      <c r="A42" s="96">
        <v>4000</v>
      </c>
      <c r="B42" s="95" t="s">
        <v>298</v>
      </c>
      <c r="C42" s="118">
        <f>SUM(C43:C45)</f>
        <v>130000</v>
      </c>
      <c r="D42" s="118">
        <f>SUM(D43:D45)</f>
        <v>628777.03</v>
      </c>
      <c r="E42" s="24">
        <f>D42/C42*100</f>
        <v>483.67463846153845</v>
      </c>
    </row>
    <row r="43" spans="1:6" s="31" customFormat="1" ht="15">
      <c r="A43" s="25">
        <v>4030</v>
      </c>
      <c r="B43" s="18" t="s">
        <v>146</v>
      </c>
      <c r="C43" s="116">
        <v>100000</v>
      </c>
      <c r="D43" s="116">
        <v>227147.15</v>
      </c>
      <c r="E43" s="24">
        <v>0</v>
      </c>
    </row>
    <row r="44" spans="1:6" s="31" customFormat="1" ht="18" customHeight="1">
      <c r="A44" s="42" t="s">
        <v>322</v>
      </c>
      <c r="B44" s="18" t="s">
        <v>213</v>
      </c>
      <c r="C44" s="116">
        <v>30000</v>
      </c>
      <c r="D44" s="116">
        <v>386629.88</v>
      </c>
      <c r="E44" s="24">
        <f>D44/C44*100</f>
        <v>1288.7662666666668</v>
      </c>
      <c r="F44" s="43"/>
    </row>
    <row r="45" spans="1:6" s="31" customFormat="1" ht="26.25" customHeight="1">
      <c r="A45" s="25">
        <v>4060</v>
      </c>
      <c r="B45" s="18" t="s">
        <v>148</v>
      </c>
      <c r="C45" s="117">
        <v>0</v>
      </c>
      <c r="D45" s="117">
        <v>15000</v>
      </c>
      <c r="E45" s="66">
        <v>0</v>
      </c>
      <c r="F45" s="43"/>
    </row>
    <row r="46" spans="1:6" s="31" customFormat="1" ht="18" customHeight="1">
      <c r="A46" s="96">
        <v>5000</v>
      </c>
      <c r="B46" s="95" t="s">
        <v>299</v>
      </c>
      <c r="C46" s="118">
        <f>C47</f>
        <v>370000</v>
      </c>
      <c r="D46" s="118">
        <f>D47</f>
        <v>359640.65</v>
      </c>
      <c r="E46" s="24">
        <f>E47</f>
        <v>97.200175675675681</v>
      </c>
    </row>
    <row r="47" spans="1:6" s="31" customFormat="1" ht="27.75" customHeight="1">
      <c r="A47" s="67">
        <v>5031</v>
      </c>
      <c r="B47" s="68" t="s">
        <v>327</v>
      </c>
      <c r="C47" s="117">
        <v>370000</v>
      </c>
      <c r="D47" s="117">
        <v>359640.65</v>
      </c>
      <c r="E47" s="70">
        <f>D47/C47*100</f>
        <v>97.200175675675681</v>
      </c>
    </row>
    <row r="48" spans="1:6" s="31" customFormat="1" ht="18" customHeight="1">
      <c r="A48" s="99" t="s">
        <v>301</v>
      </c>
      <c r="B48" s="100" t="s">
        <v>302</v>
      </c>
      <c r="C48" s="118">
        <f>SUM(C49:C50)</f>
        <v>14293990</v>
      </c>
      <c r="D48" s="118">
        <f>SUM(D49:D50)</f>
        <v>11505596.84</v>
      </c>
      <c r="E48" s="66">
        <f t="shared" si="0"/>
        <v>80.492548546626935</v>
      </c>
    </row>
    <row r="49" spans="1:6" s="31" customFormat="1" ht="15">
      <c r="A49" s="25">
        <v>6030</v>
      </c>
      <c r="B49" s="18" t="s">
        <v>124</v>
      </c>
      <c r="C49" s="116">
        <v>3653595</v>
      </c>
      <c r="D49" s="116">
        <v>1174500</v>
      </c>
      <c r="E49" s="66">
        <f t="shared" si="0"/>
        <v>32.146420169723243</v>
      </c>
    </row>
    <row r="50" spans="1:6" s="31" customFormat="1" ht="16.5" customHeight="1">
      <c r="A50" s="42" t="s">
        <v>323</v>
      </c>
      <c r="B50" s="18" t="s">
        <v>191</v>
      </c>
      <c r="C50" s="116">
        <v>10640395</v>
      </c>
      <c r="D50" s="116">
        <v>10331096.84</v>
      </c>
      <c r="E50" s="24">
        <f t="shared" si="0"/>
        <v>97.093170319334945</v>
      </c>
    </row>
    <row r="51" spans="1:6" s="31" customFormat="1" ht="18" customHeight="1">
      <c r="A51" s="96" t="s">
        <v>304</v>
      </c>
      <c r="B51" s="95" t="s">
        <v>305</v>
      </c>
      <c r="C51" s="118">
        <f>SUM(C52:C55)</f>
        <v>18503200</v>
      </c>
      <c r="D51" s="118">
        <f>SUM(D52:D55)</f>
        <v>2682747</v>
      </c>
      <c r="E51" s="24">
        <f t="shared" si="0"/>
        <v>14.498827229884562</v>
      </c>
    </row>
    <row r="52" spans="1:6" s="31" customFormat="1" ht="17.25" customHeight="1">
      <c r="A52" s="42" t="s">
        <v>324</v>
      </c>
      <c r="B52" s="18" t="s">
        <v>125</v>
      </c>
      <c r="C52" s="116">
        <v>400000</v>
      </c>
      <c r="D52" s="116">
        <v>196300</v>
      </c>
      <c r="E52" s="24">
        <f t="shared" si="0"/>
        <v>49.075000000000003</v>
      </c>
    </row>
    <row r="53" spans="1:6" s="31" customFormat="1" ht="27.75" hidden="1" customHeight="1">
      <c r="A53" s="25" t="s">
        <v>192</v>
      </c>
      <c r="B53" s="18" t="s">
        <v>193</v>
      </c>
      <c r="C53" s="116">
        <v>0</v>
      </c>
      <c r="D53" s="116">
        <v>0</v>
      </c>
      <c r="E53" s="24">
        <v>0</v>
      </c>
    </row>
    <row r="54" spans="1:6" s="31" customFormat="1" ht="19.5" customHeight="1">
      <c r="A54" s="42" t="s">
        <v>325</v>
      </c>
      <c r="B54" s="18" t="s">
        <v>244</v>
      </c>
      <c r="C54" s="116">
        <v>15616751</v>
      </c>
      <c r="D54" s="116">
        <v>0</v>
      </c>
      <c r="E54" s="24">
        <v>0</v>
      </c>
    </row>
    <row r="55" spans="1:6" s="31" customFormat="1" ht="17.25" customHeight="1">
      <c r="A55" s="25">
        <v>7670</v>
      </c>
      <c r="B55" s="18" t="s">
        <v>194</v>
      </c>
      <c r="C55" s="116">
        <v>2486449</v>
      </c>
      <c r="D55" s="116">
        <v>2486447</v>
      </c>
      <c r="E55" s="24">
        <f t="shared" si="0"/>
        <v>99.999919564004742</v>
      </c>
    </row>
    <row r="56" spans="1:6" s="31" customFormat="1" ht="18" customHeight="1">
      <c r="A56" s="96">
        <v>8000</v>
      </c>
      <c r="B56" s="95" t="s">
        <v>306</v>
      </c>
      <c r="C56" s="118">
        <f>SUM(C57:C59)</f>
        <v>1935000</v>
      </c>
      <c r="D56" s="118">
        <f>SUM(D57:D59)</f>
        <v>1263640</v>
      </c>
      <c r="E56" s="24">
        <f t="shared" si="0"/>
        <v>65.30439276485788</v>
      </c>
    </row>
    <row r="57" spans="1:6" s="31" customFormat="1" ht="24.75" customHeight="1">
      <c r="A57" s="25">
        <v>8110</v>
      </c>
      <c r="B57" s="18" t="s">
        <v>129</v>
      </c>
      <c r="C57" s="116">
        <v>350000</v>
      </c>
      <c r="D57" s="116">
        <v>346480</v>
      </c>
      <c r="E57" s="24">
        <f t="shared" si="0"/>
        <v>98.994285714285709</v>
      </c>
    </row>
    <row r="58" spans="1:6" s="31" customFormat="1" ht="20.25" customHeight="1">
      <c r="A58" s="42" t="s">
        <v>326</v>
      </c>
      <c r="B58" s="18" t="s">
        <v>131</v>
      </c>
      <c r="C58" s="116">
        <v>320000</v>
      </c>
      <c r="D58" s="116">
        <v>319500</v>
      </c>
      <c r="E58" s="24">
        <f t="shared" si="0"/>
        <v>99.84375</v>
      </c>
    </row>
    <row r="59" spans="1:6" s="31" customFormat="1" ht="18" customHeight="1">
      <c r="A59" s="25">
        <v>8340</v>
      </c>
      <c r="B59" s="18" t="s">
        <v>195</v>
      </c>
      <c r="C59" s="116">
        <v>1265000</v>
      </c>
      <c r="D59" s="116">
        <v>597660</v>
      </c>
      <c r="E59" s="24">
        <f t="shared" si="0"/>
        <v>47.245849802371545</v>
      </c>
    </row>
    <row r="60" spans="1:6" s="31" customFormat="1" ht="18" customHeight="1">
      <c r="A60" s="99">
        <v>9000</v>
      </c>
      <c r="B60" s="100" t="s">
        <v>307</v>
      </c>
      <c r="C60" s="118">
        <f>SUM(C61:C62)</f>
        <v>7089899.3499999996</v>
      </c>
      <c r="D60" s="118">
        <f>SUM(D61:D62)</f>
        <v>6785899.3499999996</v>
      </c>
      <c r="E60" s="24">
        <f t="shared" si="0"/>
        <v>95.71220993426374</v>
      </c>
    </row>
    <row r="61" spans="1:6" s="31" customFormat="1" ht="15">
      <c r="A61" s="25">
        <v>9770</v>
      </c>
      <c r="B61" s="18" t="s">
        <v>74</v>
      </c>
      <c r="C61" s="116">
        <v>5639899.3499999996</v>
      </c>
      <c r="D61" s="116">
        <v>5639899.3499999996</v>
      </c>
      <c r="E61" s="24">
        <f t="shared" si="0"/>
        <v>100</v>
      </c>
      <c r="F61" s="43"/>
    </row>
    <row r="62" spans="1:6" s="31" customFormat="1" ht="27.75" customHeight="1">
      <c r="A62" s="25">
        <v>9800</v>
      </c>
      <c r="B62" s="18" t="s">
        <v>132</v>
      </c>
      <c r="C62" s="116">
        <v>1450000</v>
      </c>
      <c r="D62" s="116">
        <v>1146000</v>
      </c>
      <c r="E62" s="24">
        <f t="shared" si="0"/>
        <v>79.034482758620697</v>
      </c>
    </row>
    <row r="63" spans="1:6" s="31" customFormat="1" ht="18" customHeight="1" thickBot="1">
      <c r="A63" s="112" t="s">
        <v>77</v>
      </c>
      <c r="B63" s="113" t="s">
        <v>79</v>
      </c>
      <c r="C63" s="123">
        <f>C13+C16+C34+C38+C42+C46+C48+C51+C56+C60</f>
        <v>98003012.629999995</v>
      </c>
      <c r="D63" s="123">
        <f>D13+D16+D34+D38+D42+D46+D48+D51+D56+D60</f>
        <v>135393654.32000002</v>
      </c>
      <c r="E63" s="114">
        <f t="shared" si="0"/>
        <v>138.15254315820314</v>
      </c>
    </row>
    <row r="64" spans="1:6" s="31" customFormat="1" ht="15"/>
    <row r="65" spans="1:4" s="31" customFormat="1" ht="8.25" customHeight="1"/>
    <row r="66" spans="1:4" ht="14.25">
      <c r="A66" s="35" t="s">
        <v>328</v>
      </c>
      <c r="B66" s="36"/>
      <c r="C66" s="37"/>
      <c r="D66" s="37" t="s">
        <v>329</v>
      </c>
    </row>
    <row r="67" spans="1:4" ht="15.75">
      <c r="A67" s="16"/>
      <c r="B67" s="15"/>
      <c r="C67" s="13"/>
      <c r="D67" s="13"/>
    </row>
  </sheetData>
  <mergeCells count="3">
    <mergeCell ref="A6:E6"/>
    <mergeCell ref="A7:E7"/>
    <mergeCell ref="A8:E8"/>
  </mergeCells>
  <pageMargins left="0.70866141732283472" right="0.70866141732283472" top="0.74803149606299213" bottom="0.74803149606299213" header="0.31496062992125984" footer="0.31496062992125984"/>
  <pageSetup paperSize="9" scale="78" fitToHeight="0" orientation="portrait" r:id="rId1"/>
  <colBreaks count="1" manualBreakCount="1">
    <brk id="7" max="6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6</vt:i4>
      </vt:variant>
    </vt:vector>
  </HeadingPairs>
  <TitlesOfParts>
    <vt:vector size="11" baseType="lpstr">
      <vt:lpstr>Додаток 1</vt:lpstr>
      <vt:lpstr>Додаток 2</vt:lpstr>
      <vt:lpstr>Додаток 3</vt:lpstr>
      <vt:lpstr>Додаток 4</vt:lpstr>
      <vt:lpstr>Додаток 5</vt:lpstr>
      <vt:lpstr>'Додаток 1'!Заголовки_для_друку</vt:lpstr>
      <vt:lpstr>'Додаток 1'!Область_друку</vt:lpstr>
      <vt:lpstr>'Додаток 2'!Область_друку</vt:lpstr>
      <vt:lpstr>'Додаток 3'!Область_друку</vt:lpstr>
      <vt:lpstr>'Додаток 4'!Область_друку</vt:lpstr>
      <vt:lpstr>'Додаток 5'!Область_друку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 PROKOPCHUK</cp:lastModifiedBy>
  <cp:lastPrinted>2026-02-13T09:33:35Z</cp:lastPrinted>
  <dcterms:created xsi:type="dcterms:W3CDTF">2023-07-12T08:16:06Z</dcterms:created>
  <dcterms:modified xsi:type="dcterms:W3CDTF">2026-02-19T08:31:58Z</dcterms:modified>
</cp:coreProperties>
</file>