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ДОКУМЕНТИ - 2024\ВИКОНКОМ - 2026\12. ВИКОНКОМ (24.07.2026)\"/>
    </mc:Choice>
  </mc:AlternateContent>
  <bookViews>
    <workbookView xWindow="0" yWindow="0" windowWidth="28800" windowHeight="12330" activeTab="4"/>
  </bookViews>
  <sheets>
    <sheet name="Додаток 1" sheetId="1" r:id="rId1"/>
    <sheet name="Додаток 2" sheetId="2" r:id="rId2"/>
    <sheet name="Додаток 3" sheetId="3" r:id="rId3"/>
    <sheet name="Додаток 4" sheetId="4" r:id="rId4"/>
    <sheet name="Додаток 5" sheetId="5" r:id="rId5"/>
  </sheets>
  <calcPr calcId="162913"/>
  <extLst>
    <ext uri="GoogleSheetsCustomDataVersion2">
      <go:sheetsCustomData xmlns:go="http://customooxmlschemas.google.com/" r:id="rId9" roundtripDataChecksum="sypxnc1fEjIYN6d7rxa3kuRTr74lKlvIr3h5pGWLdX8="/>
    </ext>
  </extLst>
</workbook>
</file>

<file path=xl/calcChain.xml><?xml version="1.0" encoding="utf-8"?>
<calcChain xmlns="http://schemas.openxmlformats.org/spreadsheetml/2006/main">
  <c r="D60" i="5" l="1"/>
  <c r="C60" i="5"/>
  <c r="F59" i="5"/>
  <c r="E56" i="5"/>
  <c r="D56" i="5"/>
  <c r="C56" i="5"/>
  <c r="F55" i="5"/>
  <c r="F54" i="5"/>
  <c r="E51" i="5"/>
  <c r="F51" i="5" s="1"/>
  <c r="D51" i="5"/>
  <c r="C51" i="5"/>
  <c r="F49" i="5"/>
  <c r="D48" i="5"/>
  <c r="C48" i="5"/>
  <c r="E46" i="5"/>
  <c r="D46" i="5"/>
  <c r="C46" i="5"/>
  <c r="E42" i="5"/>
  <c r="D42" i="5"/>
  <c r="C42" i="5"/>
  <c r="E38" i="5"/>
  <c r="D38" i="5"/>
  <c r="C38" i="5"/>
  <c r="C63" i="5" s="1"/>
  <c r="D34" i="5"/>
  <c r="C34" i="5"/>
  <c r="F30" i="5"/>
  <c r="F28" i="5"/>
  <c r="F24" i="5"/>
  <c r="F21" i="5"/>
  <c r="E16" i="5"/>
  <c r="F16" i="5" s="1"/>
  <c r="D16" i="5"/>
  <c r="C16" i="5"/>
  <c r="E13" i="5"/>
  <c r="E63" i="5" s="1"/>
  <c r="D13" i="5"/>
  <c r="D63" i="5" s="1"/>
  <c r="C13" i="5"/>
  <c r="D4" i="5"/>
  <c r="D3" i="5"/>
  <c r="D2" i="5"/>
  <c r="E34" i="4"/>
  <c r="F34" i="4" s="1"/>
  <c r="D34" i="4"/>
  <c r="C34" i="4"/>
  <c r="F32" i="4"/>
  <c r="F31" i="4"/>
  <c r="F30" i="4"/>
  <c r="F29" i="4"/>
  <c r="F28" i="4"/>
  <c r="F27" i="4"/>
  <c r="F26" i="4"/>
  <c r="F25" i="4"/>
  <c r="F24" i="4"/>
  <c r="F23" i="4"/>
  <c r="F22" i="4"/>
  <c r="F21" i="4"/>
  <c r="F20" i="4"/>
  <c r="F19" i="4"/>
  <c r="F18" i="4"/>
  <c r="F17" i="4"/>
  <c r="F16" i="4"/>
  <c r="F15" i="4"/>
  <c r="F14" i="4"/>
  <c r="F13" i="4"/>
  <c r="F12" i="4"/>
  <c r="C4" i="4"/>
  <c r="C3" i="4"/>
  <c r="C2" i="4"/>
  <c r="F75" i="3"/>
  <c r="F74" i="3"/>
  <c r="F73" i="3"/>
  <c r="F72" i="3"/>
  <c r="E72" i="3"/>
  <c r="D72" i="3"/>
  <c r="C72" i="3"/>
  <c r="F70" i="3"/>
  <c r="F69" i="3"/>
  <c r="F68" i="3"/>
  <c r="E67" i="3"/>
  <c r="F67" i="3" s="1"/>
  <c r="D67" i="3"/>
  <c r="C67" i="3"/>
  <c r="F66" i="3"/>
  <c r="F64" i="3"/>
  <c r="F63" i="3"/>
  <c r="E61" i="3"/>
  <c r="D61" i="3"/>
  <c r="F61" i="3" s="1"/>
  <c r="C61" i="3"/>
  <c r="F60" i="3"/>
  <c r="F59" i="3"/>
  <c r="F58" i="3"/>
  <c r="F57" i="3"/>
  <c r="F56" i="3"/>
  <c r="E55" i="3"/>
  <c r="F55" i="3" s="1"/>
  <c r="D55" i="3"/>
  <c r="C55" i="3"/>
  <c r="F54" i="3"/>
  <c r="F53" i="3"/>
  <c r="F52" i="3"/>
  <c r="F51" i="3"/>
  <c r="F50" i="3"/>
  <c r="F48" i="3"/>
  <c r="E48" i="3"/>
  <c r="D48" i="3"/>
  <c r="C48" i="3"/>
  <c r="F47" i="3"/>
  <c r="F46" i="3"/>
  <c r="F45" i="3"/>
  <c r="F44" i="3"/>
  <c r="F43" i="3"/>
  <c r="E43" i="3"/>
  <c r="D43" i="3"/>
  <c r="C43" i="3"/>
  <c r="F42" i="3"/>
  <c r="F41" i="3"/>
  <c r="F40" i="3"/>
  <c r="F37" i="3"/>
  <c r="F36" i="3"/>
  <c r="F35" i="3"/>
  <c r="F34" i="3"/>
  <c r="E33" i="3"/>
  <c r="F33" i="3" s="1"/>
  <c r="D33" i="3"/>
  <c r="C33" i="3"/>
  <c r="F32" i="3"/>
  <c r="F31" i="3"/>
  <c r="F30" i="3"/>
  <c r="E29" i="3"/>
  <c r="D29" i="3"/>
  <c r="F29" i="3" s="1"/>
  <c r="C29" i="3"/>
  <c r="F28" i="3"/>
  <c r="F27" i="3"/>
  <c r="F25" i="3"/>
  <c r="F24" i="3"/>
  <c r="F23" i="3"/>
  <c r="F22" i="3"/>
  <c r="F21" i="3"/>
  <c r="F20" i="3"/>
  <c r="F19" i="3"/>
  <c r="F18" i="3"/>
  <c r="F17" i="3"/>
  <c r="F16" i="3"/>
  <c r="E15" i="3"/>
  <c r="D15" i="3"/>
  <c r="F15" i="3" s="1"/>
  <c r="C15" i="3"/>
  <c r="F14" i="3"/>
  <c r="F13" i="3"/>
  <c r="F12" i="3"/>
  <c r="E11" i="3"/>
  <c r="F11" i="3" s="1"/>
  <c r="D11" i="3"/>
  <c r="D77" i="3" s="1"/>
  <c r="C11" i="3"/>
  <c r="C77" i="3" s="1"/>
  <c r="D4" i="3"/>
  <c r="D3" i="3"/>
  <c r="D2" i="3"/>
  <c r="F33" i="2"/>
  <c r="E30" i="2"/>
  <c r="D30" i="2"/>
  <c r="C30" i="2"/>
  <c r="E27" i="2"/>
  <c r="D27" i="2"/>
  <c r="C27" i="2"/>
  <c r="F26" i="2"/>
  <c r="F25" i="2"/>
  <c r="E25" i="2"/>
  <c r="E35" i="2" s="1"/>
  <c r="F35" i="2" s="1"/>
  <c r="D25" i="2"/>
  <c r="C25" i="2"/>
  <c r="E18" i="2"/>
  <c r="D18" i="2"/>
  <c r="C18" i="2"/>
  <c r="E15" i="2"/>
  <c r="D15" i="2"/>
  <c r="C15" i="2"/>
  <c r="F12" i="2"/>
  <c r="E11" i="2"/>
  <c r="F11" i="2" s="1"/>
  <c r="D11" i="2"/>
  <c r="D35" i="2" s="1"/>
  <c r="D36" i="2" s="1"/>
  <c r="C11" i="2"/>
  <c r="C35" i="2" s="1"/>
  <c r="C36" i="2" s="1"/>
  <c r="D4" i="2"/>
  <c r="D3" i="2"/>
  <c r="D2" i="2"/>
  <c r="F76" i="1"/>
  <c r="F75" i="1"/>
  <c r="F74" i="1"/>
  <c r="F73" i="1"/>
  <c r="F72" i="1"/>
  <c r="F71" i="1"/>
  <c r="F70" i="1"/>
  <c r="F69" i="1"/>
  <c r="F68" i="1"/>
  <c r="F67" i="1"/>
  <c r="F66" i="1"/>
  <c r="F65" i="1"/>
  <c r="F64" i="1"/>
  <c r="E64" i="1"/>
  <c r="E78" i="1" s="1"/>
  <c r="D64" i="1"/>
  <c r="C64" i="1"/>
  <c r="F61" i="1"/>
  <c r="E60" i="1"/>
  <c r="D60" i="1"/>
  <c r="F60" i="1" s="1"/>
  <c r="C60" i="1"/>
  <c r="F59" i="1"/>
  <c r="F58" i="1"/>
  <c r="E57" i="1"/>
  <c r="F57" i="1" s="1"/>
  <c r="D57" i="1"/>
  <c r="C57" i="1"/>
  <c r="F56" i="1"/>
  <c r="F55" i="1"/>
  <c r="E54" i="1"/>
  <c r="D54" i="1"/>
  <c r="F54" i="1" s="1"/>
  <c r="C54" i="1"/>
  <c r="F53" i="1"/>
  <c r="E53" i="1"/>
  <c r="F52" i="1"/>
  <c r="F51" i="1"/>
  <c r="F50" i="1"/>
  <c r="E49" i="1"/>
  <c r="D49" i="1"/>
  <c r="F49" i="1" s="1"/>
  <c r="C49" i="1"/>
  <c r="F48" i="1"/>
  <c r="F47" i="1"/>
  <c r="E47" i="1"/>
  <c r="D47" i="1"/>
  <c r="C47" i="1"/>
  <c r="F46" i="1"/>
  <c r="F45" i="1"/>
  <c r="F44" i="1"/>
  <c r="E43" i="1"/>
  <c r="D43" i="1"/>
  <c r="F43" i="1" s="1"/>
  <c r="C43" i="1"/>
  <c r="E42" i="1"/>
  <c r="F42" i="1" s="1"/>
  <c r="F41" i="1"/>
  <c r="F40" i="1"/>
  <c r="F39" i="1"/>
  <c r="E38" i="1"/>
  <c r="F38" i="1" s="1"/>
  <c r="D38" i="1"/>
  <c r="C38" i="1"/>
  <c r="F37" i="1"/>
  <c r="F36" i="1"/>
  <c r="F35" i="1"/>
  <c r="F34" i="1"/>
  <c r="E33" i="1"/>
  <c r="F33" i="1" s="1"/>
  <c r="D33" i="1"/>
  <c r="C33" i="1"/>
  <c r="F32" i="1"/>
  <c r="F31" i="1"/>
  <c r="F30" i="1"/>
  <c r="F29" i="1"/>
  <c r="E28" i="1"/>
  <c r="F28" i="1" s="1"/>
  <c r="D28" i="1"/>
  <c r="C28" i="1"/>
  <c r="F27" i="1"/>
  <c r="F26" i="1"/>
  <c r="F25" i="1"/>
  <c r="F24" i="1"/>
  <c r="E23" i="1"/>
  <c r="F23" i="1" s="1"/>
  <c r="D23" i="1"/>
  <c r="C23" i="1"/>
  <c r="F22" i="1"/>
  <c r="F21" i="1"/>
  <c r="F20" i="1"/>
  <c r="F19" i="1"/>
  <c r="E18" i="1"/>
  <c r="F18" i="1" s="1"/>
  <c r="D18" i="1"/>
  <c r="C18" i="1"/>
  <c r="F17" i="1"/>
  <c r="F16" i="1"/>
  <c r="E16" i="1"/>
  <c r="D16" i="1"/>
  <c r="C16" i="1"/>
  <c r="F15" i="1"/>
  <c r="F14" i="1"/>
  <c r="F13" i="1"/>
  <c r="F12" i="1"/>
  <c r="F11" i="1"/>
  <c r="E11" i="1"/>
  <c r="E77" i="1" s="1"/>
  <c r="D11" i="1"/>
  <c r="D77" i="1" s="1"/>
  <c r="C11" i="1"/>
  <c r="C77" i="1" s="1"/>
  <c r="E36" i="2" l="1"/>
  <c r="F36" i="2" s="1"/>
  <c r="C78" i="1"/>
  <c r="F77" i="1"/>
  <c r="D78" i="1"/>
  <c r="F78" i="1" s="1"/>
  <c r="F63" i="5"/>
  <c r="E77" i="3"/>
  <c r="F77" i="3" s="1"/>
</calcChain>
</file>

<file path=xl/sharedStrings.xml><?xml version="1.0" encoding="utf-8"?>
<sst xmlns="http://schemas.openxmlformats.org/spreadsheetml/2006/main" count="444" uniqueCount="342">
  <si>
    <t>Додаток 1</t>
  </si>
  <si>
    <t>Здолбунівської міської ради</t>
  </si>
  <si>
    <t>Аналіз виконання доходів загального фонду</t>
  </si>
  <si>
    <t>бюджету Здолбунівської міської територіальної громади</t>
  </si>
  <si>
    <t>за І півріччя 2026 року</t>
  </si>
  <si>
    <t>грн.</t>
  </si>
  <si>
    <t>ККД</t>
  </si>
  <si>
    <t>Доходи</t>
  </si>
  <si>
    <t>План на 2026 рік</t>
  </si>
  <si>
    <t>План на І півріччя 2026 року</t>
  </si>
  <si>
    <t>Фактичне виконанння за І півріччя 2026 року</t>
  </si>
  <si>
    <t>% виконання</t>
  </si>
  <si>
    <t>11010000</t>
  </si>
  <si>
    <t>Податок та збір на доходи фізичних осіб</t>
  </si>
  <si>
    <t>11010100</t>
  </si>
  <si>
    <t>Податок на доходи фізичних осіб, що сплачується податковими агентами, із доходів платника податку у вигляді заробітної плати</t>
  </si>
  <si>
    <t>11010400</t>
  </si>
  <si>
    <t>Податок на доходи фізичних осіб, що сплачується податковими агентами, із доходів платника податку інших ніж заробітна плата</t>
  </si>
  <si>
    <t>11010500</t>
  </si>
  <si>
    <t>Податок на доходи фізичних осіб, що сплачується фізичними особами за результатами річного декларування</t>
  </si>
  <si>
    <t>Податок на доходи фізичних осіб у вигляді мінімального податкового зобов`язання, що підлягає сплаті фізичними особами</t>
  </si>
  <si>
    <t>11020000</t>
  </si>
  <si>
    <t>Податок на прибуток підприємств</t>
  </si>
  <si>
    <t>11020200</t>
  </si>
  <si>
    <t>Податок на прибуток підприємств та фінансових установ комунальної власності</t>
  </si>
  <si>
    <t>13000000</t>
  </si>
  <si>
    <t>Рентна плата та плата за використання інших природних ресурсів</t>
  </si>
  <si>
    <t>13010100</t>
  </si>
  <si>
    <t>Рентна плата за спеціальне використання лісових ресурсів в частині деревини, заготовленої в порядку рубок головного користування</t>
  </si>
  <si>
    <t>13010200</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</si>
  <si>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</si>
  <si>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13030100</t>
  </si>
  <si>
    <t>Рентна плата за користування надрами для видобування інших корисних копалин загальнодержавного значення</t>
  </si>
  <si>
    <t>13040100</t>
  </si>
  <si>
    <t>Рентна плата за користування надрами для видобування корисних копалин місцевого значення</t>
  </si>
  <si>
    <t>14000000</t>
  </si>
  <si>
    <t>Внутрішні податки на товари та послуги</t>
  </si>
  <si>
    <t>14021900</t>
  </si>
  <si>
    <t>Пальне</t>
  </si>
  <si>
    <t>14031900</t>
  </si>
  <si>
    <t>14040100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</si>
  <si>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t>
  </si>
  <si>
    <t>14040200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</si>
  <si>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</si>
  <si>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18010000</t>
  </si>
  <si>
    <t>Податок на майно</t>
  </si>
  <si>
    <t>18010100</t>
  </si>
  <si>
    <t>Податок на нерухоме майно, відмінне від земельної ділянки, сплачений юридичними особами, які є власниками об`єктів житлової нерухомості</t>
  </si>
  <si>
    <t>18010200</t>
  </si>
  <si>
    <t>Податок на нерухоме майно, відмінне від земельної ділянки, сплачений фізичними особами, які є власниками об`єктів житлової нерухомості</t>
  </si>
  <si>
    <t>18010300</t>
  </si>
  <si>
    <t>Податок на нерухоме майно, відмінне від земельної ділянки, сплачений фізичними особами, які є власниками об`єктів нежитлової нерухомості</t>
  </si>
  <si>
    <t>18010400</t>
  </si>
  <si>
    <t>Податок на нерухоме майно, відмінне від земельної ділянки, сплачений юридичними особами, які є власниками об`єктів нежитлової нерухомості</t>
  </si>
  <si>
    <t>Земельний податок</t>
  </si>
  <si>
    <t>18010500</t>
  </si>
  <si>
    <t>Земельний податок з юридичних осіб</t>
  </si>
  <si>
    <t>18010600</t>
  </si>
  <si>
    <t>Орендна плата з юридичних осіб</t>
  </si>
  <si>
    <t>18010700</t>
  </si>
  <si>
    <t>Земельний податок з фізичних осіб</t>
  </si>
  <si>
    <t>18010900</t>
  </si>
  <si>
    <t>Орендна плата з фізичних осіб</t>
  </si>
  <si>
    <t xml:space="preserve">Транспортний податок </t>
  </si>
  <si>
    <t>18011000</t>
  </si>
  <si>
    <t>Транспортний податок з фізичних осіб</t>
  </si>
  <si>
    <t>18011100</t>
  </si>
  <si>
    <t>Транспортний податок з юридичних осіб</t>
  </si>
  <si>
    <t>Туристичний збір</t>
  </si>
  <si>
    <t>18030100</t>
  </si>
  <si>
    <t>Туристичний збір, сплачений юридичними особами</t>
  </si>
  <si>
    <t>18050000</t>
  </si>
  <si>
    <t>Єдиний податок</t>
  </si>
  <si>
    <t>18050300</t>
  </si>
  <si>
    <t>Єдиний податок з юридичних осіб</t>
  </si>
  <si>
    <t>18050400</t>
  </si>
  <si>
    <t>Єдиний податок з фізичних осіб</t>
  </si>
  <si>
    <t>18050500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</si>
  <si>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</si>
  <si>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21010000</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</si>
  <si>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t>
  </si>
  <si>
    <t>21010300</t>
  </si>
  <si>
    <t>Частина чистого прибутку (доходу) комунальних унітарних підприємств та їх об`єднань, що вилучається до відповідного місцевого бюджету</t>
  </si>
  <si>
    <t>21080000</t>
  </si>
  <si>
    <t>Інші надходження</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</si>
  <si>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</si>
  <si>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21081100</t>
  </si>
  <si>
    <t>Адміністративні штрафи та інші санкції</t>
  </si>
  <si>
    <t>21081500</t>
  </si>
  <si>
    <t>Штрафні санкції, що застосовуються відповідно до Закону України `Про державне регулювання виробництва і обігу спирту етилового, коньячного і плодового, алкогольних напоїв, тютюнових виробів, рідин, що використовуються в електронних сигаретах, та пального`</t>
  </si>
  <si>
    <t>21082400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</si>
  <si>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</si>
  <si>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22010000</t>
  </si>
  <si>
    <t>Плата за надання адміністративних послуг</t>
  </si>
  <si>
    <t>22012500</t>
  </si>
  <si>
    <t>Плата за надання інших адміністративних послуг</t>
  </si>
  <si>
    <t>22012600</t>
  </si>
  <si>
    <t>Адміністративний збір за державну реєстрацію речових прав на нерухоме майно та їх обтяжень</t>
  </si>
  <si>
    <t>22090000</t>
  </si>
  <si>
    <t>Державне мито</t>
  </si>
  <si>
    <t>22090100</t>
  </si>
  <si>
    <t>Державне мито, що сплачується за місцем розгляду та оформлення документів, у тому числі за оформлення документів на спадщину і дарування</t>
  </si>
  <si>
    <t>22090400</t>
  </si>
  <si>
    <t>Державне мито, пов`язане з видачею та оформленням закордонних паспортів (посвідок) та паспортів громадян України</t>
  </si>
  <si>
    <t>24060000</t>
  </si>
  <si>
    <t>24060300</t>
  </si>
  <si>
    <t xml:space="preserve"> 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 шару грунту) без спеціального дозволу; відшкодування збитків за погіршення якості грунтового покриву тощо та за неодержання доходів у зв'язку з тимчасовим невикористанням земельних ділянок</t>
  </si>
  <si>
    <t>Надходження коштів від Державного фонду дорогоцінних металів і дорогоцінного каміння</t>
  </si>
  <si>
    <t>40000000</t>
  </si>
  <si>
    <t>Офіційні трансферти</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</si>
  <si>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t>
  </si>
  <si>
    <t>Субвенція з державного бюджету місцевим бюджетам на забезпечення харчуваннямучнів закладів загальної середньої освіти</t>
  </si>
  <si>
    <t>Освітня субвенція з державного бюджету місцевим бюджетам</t>
  </si>
  <si>
    <t>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t>
  </si>
  <si>
    <t>Субвенція з державного бюджету місцевим бюджетам на надання державної підтримки особам з особливими освітніми потребами</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</si>
  <si>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</si>
  <si>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Субвенція з державного бюджету місцевим бюджетам на здійснення доплат педагогічним працівникам закладів загальної середньої освіти</t>
  </si>
  <si>
    <t>Інші дотації з місцевого бюджету</t>
  </si>
  <si>
    <t>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t>
  </si>
  <si>
    <t>41051000</t>
  </si>
  <si>
    <t>Субвенція з місцевого бюджету на здійснення переданих видатків у сфері освіти за рахунок коштів освітньої субвенції</t>
  </si>
  <si>
    <t>41053900</t>
  </si>
  <si>
    <t>Інші субвенції з місцевого бюджету</t>
  </si>
  <si>
    <t>Субвенція з місцевого бюджету на забезпечення інституту помічника ветерана в системі переходу від військової служби до цивільного життя та окремі заходи з підтримки осіб, які захищали незалежність, суверенітет та територіальну цілісність України, за рахун</t>
  </si>
  <si>
    <t xml:space="preserve"> </t>
  </si>
  <si>
    <t xml:space="preserve">Усього ( без урахування трансфертів) </t>
  </si>
  <si>
    <t xml:space="preserve">Усього </t>
  </si>
  <si>
    <t xml:space="preserve">Керуюча справами виконкому </t>
  </si>
  <si>
    <t>Валентина КАПІТУЛА</t>
  </si>
  <si>
    <t>Додаток 2</t>
  </si>
  <si>
    <t>Аналіз виконання доходів спецільного фонду</t>
  </si>
  <si>
    <t>19010000</t>
  </si>
  <si>
    <t>Екологічний податок</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</si>
  <si>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</si>
  <si>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</si>
  <si>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19010200</t>
  </si>
  <si>
    <t>Надходження від скидів забруднюючих речовин безпосередньо у водні об`єкти</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</si>
  <si>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</si>
  <si>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</si>
  <si>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24062100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</si>
  <si>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</si>
  <si>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Надходження коштів пайової участі у розвитку інфраструктури населеного пункту</t>
  </si>
  <si>
    <t>25000000</t>
  </si>
  <si>
    <t>Власні надходження бюджетних установ</t>
  </si>
  <si>
    <t>25010100</t>
  </si>
  <si>
    <t>Плата за послуги, що надаються бюджетними установами згідно з їх основною діяльністю</t>
  </si>
  <si>
    <t>25010200</t>
  </si>
  <si>
    <t>Надходження бюджетних установ від додаткової (господарської) діяльності</t>
  </si>
  <si>
    <t>25010300</t>
  </si>
  <si>
    <t>Плата за оренду майна бюджетних установ, що здійснюється відповідно до Закону України `Про оренду державного та комунального майна`</t>
  </si>
  <si>
    <t>25010400</t>
  </si>
  <si>
    <t>Надходження бюджетних установ від реалізації в установленому порядку майна (крім нерухомого майна)</t>
  </si>
  <si>
    <t>25020100</t>
  </si>
  <si>
    <t>Благодійні внески, гранти та дарунки</t>
  </si>
  <si>
    <t>25020200</t>
  </si>
  <si>
    <t>Надходження,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t>
  </si>
  <si>
    <t>Кошти від продажу основного капіталу</t>
  </si>
  <si>
    <t>Кошти від відчуження майна, що належить Автономній Республіці Крим та майна, що перебуває в комунальній власності</t>
  </si>
  <si>
    <t>33000000</t>
  </si>
  <si>
    <t>Кошти від продажу землі</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</si>
  <si>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</si>
  <si>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</si>
  <si>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Субвенція з державного бюджету місцевим бюджетам на реалізацію проектів в рамках Програми відновлення України ІІІ</t>
  </si>
  <si>
    <t>Субвенція з місцевого бюджету за рахунок залишку коштів освітньої субвенції, що утворився на початок бюджетного періоду</t>
  </si>
  <si>
    <t>Додаток 3</t>
  </si>
  <si>
    <t>Аналіз виконання видатків загального  фонду</t>
  </si>
  <si>
    <t>за І півріччя 2026 року за програмною класифікацією видатків</t>
  </si>
  <si>
    <t>Код</t>
  </si>
  <si>
    <t>Показник</t>
  </si>
  <si>
    <t>0100</t>
  </si>
  <si>
    <t>Державне управління</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</si>
  <si>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</si>
  <si>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</si>
  <si>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0160</t>
  </si>
  <si>
    <t>Керівництво і управління у відповідній сфері у містах (місті Києві), селищах, селах, територіальних громадах</t>
  </si>
  <si>
    <t>0180</t>
  </si>
  <si>
    <t>Інша діяльність у сфері державного управління</t>
  </si>
  <si>
    <t>1000</t>
  </si>
  <si>
    <t>Освіта</t>
  </si>
  <si>
    <t>Надання дошкільної освіти</t>
  </si>
  <si>
    <t>Надання загальної середньої освіти закладами загальної середньої освіти за рахунок коштів місцевого бюджету</t>
  </si>
  <si>
    <t>Надання загальної середньої освіти закладами загальної середньої освіти за рахунок освітньої субвенції</t>
  </si>
  <si>
    <t>0611061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</si>
  <si>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</si>
  <si>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Надання позашкільної освіти закладами позашкільної освіти, заходи із позашкільної роботи з дітьми</t>
  </si>
  <si>
    <t>Надання спеціалізованої освіти мистецькими школами</t>
  </si>
  <si>
    <t>Інші програми та заходи у сфері освіти</t>
  </si>
  <si>
    <t>Забезпечення діяльності інклюзивно-ресурсних центрів за рахунок коштів місцевого бюджету</t>
  </si>
  <si>
    <t>Забезпечення діяльності інклюзивно-ресурсних центрів за рахунок освітньої субвенції</t>
  </si>
  <si>
    <t>1200</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</si>
  <si>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</si>
  <si>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1291</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</si>
  <si>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</si>
  <si>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</si>
  <si>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</si>
  <si>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1702</t>
  </si>
  <si>
    <t>Забезпечення харчуванням учнів закладів загальної середньої освіти за рахунок субвенції з державного бюджету місцевим бюджетам</t>
  </si>
  <si>
    <t>2000</t>
  </si>
  <si>
    <t>Охорона здоров`я</t>
  </si>
  <si>
    <t>Багатопрофільна стаціонарна медична допомога населенню</t>
  </si>
  <si>
    <t>Стоматологічна допомога населенню</t>
  </si>
  <si>
    <t>Первинна медична допомога населенню, що надається центрами первинної медичної (медико-санітарної) допомоги</t>
  </si>
  <si>
    <t>Соціальний захист та соціальне забезпечення</t>
  </si>
  <si>
    <t>Надання пільг окремим категоріям громадян з оплати послуг зв`язку</t>
  </si>
  <si>
    <t>Компенсаційні виплати на пільговий проїзд автомобільним транспортом окремим категоріям громадян</t>
  </si>
  <si>
    <t>Компенсаційні виплати за пільговий проїзд окремих категорій громадян на залізничному транспорті</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</si>
  <si>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</si>
  <si>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3112</t>
  </si>
  <si>
    <t>Заходи державної політики з питань дітей та їх соціального захисту</t>
  </si>
  <si>
    <t>3133</t>
  </si>
  <si>
    <t>Забезпечення молодіжними центрами соціального становлення та розвитку молоді та інші заходи у сфері молодіжної політики</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</si>
  <si>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</si>
  <si>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</si>
  <si>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Інші заходи у сфері соціального захисту і соціального забезпечення</t>
  </si>
  <si>
    <t>Культура i мистецтво</t>
  </si>
  <si>
    <t>Забезпечення діяльності бібліотек</t>
  </si>
  <si>
    <t>Забезпечення діяльності музеїв i виставок</t>
  </si>
  <si>
    <t>Забезпечення діяльності палаців i будинків культури, клубів, центрів дозвілля та iнших клубних закладів</t>
  </si>
  <si>
    <t>Інші заходи в галузі культури і мистецтва</t>
  </si>
  <si>
    <t>Фiзична культура i спорт</t>
  </si>
  <si>
    <t>Проведення навчально-тренувальних зборів і змагань з олімпійських видів спорту</t>
  </si>
  <si>
    <t>Проведення навчально-тренувальних зборів і змагань з неолімпійських видів спорту</t>
  </si>
  <si>
    <t>Розвиток здібностей у дітей та молоді з фізичної культури та спорту комунальними дитячо- юнацькими спортивними школами</t>
  </si>
  <si>
    <t>Виконання окремих заходів з реалізації соціального проекту `Активні парки - локації здорової України`</t>
  </si>
  <si>
    <t>Фінансова підтримка на утримання місцевих осередків (рад) всеукраїнських об`єднань фізкультурно-спортивної спрямованості</t>
  </si>
  <si>
    <t>5062</t>
  </si>
  <si>
    <t>Підтримка спорту вищих досягнень та організацій, які здійснюють фізкультурно-спортивну діяльність в регіоні</t>
  </si>
  <si>
    <t>6000</t>
  </si>
  <si>
    <t>Житлово-комунальне господарство</t>
  </si>
  <si>
    <t>Забезпечення діяльності з виробництва, транспортування, постачання теплової енергії</t>
  </si>
  <si>
    <t>Забезпечення діяльності водопровідно-каналізаційного господарства</t>
  </si>
  <si>
    <t>Інша діяльність, пов`язана з експлуатацією об`єктів житлово-комунального господарства</t>
  </si>
  <si>
    <t>Організація благоустрою населених пунктів</t>
  </si>
  <si>
    <t>6071</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</si>
  <si>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t>
  </si>
  <si>
    <t>7000</t>
  </si>
  <si>
    <t>Економічна діяльність</t>
  </si>
  <si>
    <t>Здійснення заходів із землеустрою</t>
  </si>
  <si>
    <t>Утримання та розвиток автомобільних доріг та дорожньої інфраструктури за рахунок коштів місцевого бюджету</t>
  </si>
  <si>
    <t>Членські внески до асоціацій органів місцевого самоврядування</t>
  </si>
  <si>
    <t>Інші заходи, пов`язані з економічною діяльністю</t>
  </si>
  <si>
    <t>Реалізація програм допомоги і грантів Європейського Союзу, урядів іноземних держав, міжнародних організацій, донорських установ</t>
  </si>
  <si>
    <t>Інша діяльність</t>
  </si>
  <si>
    <t>Заходи із запобігання та ліквідації надзвичайних ситуацій та наслідків стихійного лиха</t>
  </si>
  <si>
    <t>Заходи та роботи з мобілізаційної підготовки місцевого значення</t>
  </si>
  <si>
    <t>Заходи та роботи з територіальної оборони</t>
  </si>
  <si>
    <t>Резервний фонд місцевого бюджету</t>
  </si>
  <si>
    <t>Міжбюджетні трансферти</t>
  </si>
  <si>
    <t>Реверсна дотація</t>
  </si>
  <si>
    <t>Субвенція з місцевого бюджету державному бюджету на виконання програм соціально-економічного розвитку регіонів</t>
  </si>
  <si>
    <t>Додаток 4</t>
  </si>
  <si>
    <t>Аналіз виконання видатків загального фонду</t>
  </si>
  <si>
    <t>за І півріччя 2026 року за економічною класифікацією видатків</t>
  </si>
  <si>
    <t>2111</t>
  </si>
  <si>
    <t>Заробітна плата</t>
  </si>
  <si>
    <t>2120</t>
  </si>
  <si>
    <t>Нарахування на оплату праці</t>
  </si>
  <si>
    <t>2210</t>
  </si>
  <si>
    <t>Предмети, матеріали, обладнання та інвентар</t>
  </si>
  <si>
    <t>2220</t>
  </si>
  <si>
    <t>Медикаменти та перев`язувальні матеріали</t>
  </si>
  <si>
    <t>2230</t>
  </si>
  <si>
    <t>Продукти харчування</t>
  </si>
  <si>
    <t>2240</t>
  </si>
  <si>
    <t>Оплата послуг (крім комунальних)</t>
  </si>
  <si>
    <t>2250</t>
  </si>
  <si>
    <t>Видатки на відрядження</t>
  </si>
  <si>
    <t>2271</t>
  </si>
  <si>
    <t>Оплата теплопостачання</t>
  </si>
  <si>
    <t>2272</t>
  </si>
  <si>
    <t>Оплата водопостачання та водовідведення</t>
  </si>
  <si>
    <t>2273</t>
  </si>
  <si>
    <t>Оплата електроенергії</t>
  </si>
  <si>
    <t>2274</t>
  </si>
  <si>
    <t>Оплата природного газу</t>
  </si>
  <si>
    <t>2275</t>
  </si>
  <si>
    <t>Оплата інших енергоносіїв та інших комунальних послуг</t>
  </si>
  <si>
    <t>2282</t>
  </si>
  <si>
    <t>Окремі заходи по реалізації державних (регіональних) програм, не віднесені до заходів розвитку</t>
  </si>
  <si>
    <t>2610</t>
  </si>
  <si>
    <t>Субсидії та поточні трансферти підприємствам (установам, організаціям)</t>
  </si>
  <si>
    <t>2620</t>
  </si>
  <si>
    <t>Поточні трансферти органам державного управління інших рівнів</t>
  </si>
  <si>
    <t>2730</t>
  </si>
  <si>
    <t>Інші виплати населенню</t>
  </si>
  <si>
    <t>2800</t>
  </si>
  <si>
    <t>Інші поточні видатки</t>
  </si>
  <si>
    <t>Придбання обладнання і предметів довгострокового користування</t>
  </si>
  <si>
    <t>Капітальний ремонт інших об`єктів</t>
  </si>
  <si>
    <t>Капітальні трансферти підприємствам (установам, організаціям)</t>
  </si>
  <si>
    <t>Капітальні трансферти органам державного управління інших рівнів</t>
  </si>
  <si>
    <t>9000</t>
  </si>
  <si>
    <t>Нерозподілені видатки</t>
  </si>
  <si>
    <t>Додаток 5</t>
  </si>
  <si>
    <t>Аналіз виконання видатків спеціального фонду</t>
  </si>
  <si>
    <t>грн</t>
  </si>
  <si>
    <t xml:space="preserve">План на І півріччя 2026 року </t>
  </si>
  <si>
    <t>1080</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</si>
  <si>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</si>
  <si>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</si>
  <si>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</si>
  <si>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</si>
  <si>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0611241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</si>
  <si>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придбання обладнання, створення та модернізацію (проведення реконструкції та капітального ремонту) їда</t>
  </si>
  <si>
    <t>0611242</t>
  </si>
  <si>
    <t>Виконання заходів щодо реалізації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t>
  </si>
  <si>
    <t>1251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</si>
  <si>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</si>
  <si>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1261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</si>
  <si>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t>
  </si>
  <si>
    <t>1273</t>
  </si>
  <si>
    <t>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з урахуванням залишків,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</si>
  <si>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</si>
  <si>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1292</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</si>
  <si>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</si>
  <si>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1300</t>
  </si>
  <si>
    <t>Підготовка та реалізація публічних інвестиційних проектів / програм публічних інвестицій за рахунок коштів місцевого бюджету в галузі освіти</t>
  </si>
  <si>
    <t>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</si>
  <si>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</si>
  <si>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1501</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</si>
  <si>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 (за спеціальним фондом держ</t>
  </si>
  <si>
    <t>2010</t>
  </si>
  <si>
    <t>Багатопрофільна стаціонарна медична допомога</t>
  </si>
  <si>
    <t>2170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</si>
  <si>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</si>
  <si>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3210</t>
  </si>
  <si>
    <t>Організація та проведення громадських робіт</t>
  </si>
  <si>
    <t>3250</t>
  </si>
  <si>
    <t>Підготовка та реалізація публічних інвестиційних проектів / програм публічних інвестицій за рахунок коштів місцевого бюджету в галузі соціального захисту та соціального забезпечення</t>
  </si>
  <si>
    <t>4040</t>
  </si>
  <si>
    <t>Забезпечення діяльності музеїв і виставок</t>
  </si>
  <si>
    <t>6091</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</si>
  <si>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</si>
  <si>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7130</t>
  </si>
  <si>
    <t>Розроблення схем планування та забудови територій (містобудівної документації)</t>
  </si>
  <si>
    <t>7367</t>
  </si>
  <si>
    <t>Реалізація проектів у рамках Програми відновлення України ІІІ</t>
  </si>
  <si>
    <t>Внески до статутного капіталу суб`єктів господарювання</t>
  </si>
  <si>
    <t>8240</t>
  </si>
  <si>
    <t>Природоохоронні заходи за рахунок цільових фондів</t>
  </si>
  <si>
    <t>до рішення виконавчого комітету</t>
  </si>
  <si>
    <t>від 24 липня 2026 року № 174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</si>
</sst>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theme="1"/>
      <name val="Calibri"/>
      <scheme val="minor"/>
    </font>
    <font>
      <sz val="10"/>
      <color theme="1"/>
      <name val="Times New Roman"/>
    </font>
    <font>
      <sz val="12"/>
      <color theme="1"/>
      <name val="Times New Roman"/>
    </font>
    <font>
      <b/>
      <sz val="14"/>
      <color theme="1"/>
      <name val="Times New Roman"/>
    </font>
    <font>
      <sz val="8"/>
      <color theme="1"/>
      <name val="Times New Roman"/>
    </font>
    <font>
      <b/>
      <sz val="11"/>
      <color theme="1"/>
      <name val="Times New Roman"/>
    </font>
    <font>
      <sz val="11"/>
      <color theme="1"/>
      <name val="Times New Roman"/>
    </font>
    <font>
      <b/>
      <sz val="12"/>
      <color theme="1"/>
      <name val="Times New Roman"/>
    </font>
    <font>
      <b/>
      <sz val="10"/>
      <color theme="1"/>
      <name val="Times New Roman"/>
    </font>
    <font>
      <sz val="12"/>
      <color theme="1"/>
      <name val="Times New Roman"/>
      <family val="1"/>
      <charset val="204"/>
    </font>
    <font>
      <sz val="14"/>
      <color theme="1"/>
      <name val="Times New Roman"/>
      <family val="1"/>
      <charset val="204"/>
    </font>
    <font>
      <sz val="12"/>
      <color theme="1"/>
      <name val="Calibri"/>
      <family val="2"/>
      <charset val="204"/>
      <scheme val="minor"/>
    </font>
  </fonts>
  <fills count="4">
    <fill>
      <patternFill patternType="none"/>
    </fill>
    <fill>
      <patternFill patternType="gray125"/>
    </fill>
    <fill>
      <patternFill patternType="solid">
        <fgColor rgb="FFECECEC"/>
        <bgColor rgb="FFECECEC"/>
      </patternFill>
    </fill>
    <fill>
      <patternFill patternType="solid">
        <fgColor rgb="FFCCFFFF"/>
        <bgColor rgb="FFCCFFFF"/>
      </patternFill>
    </fill>
  </fills>
  <borders count="33">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3F3F3F"/>
      </left>
      <right style="medium">
        <color rgb="FF000000"/>
      </right>
      <top style="medium">
        <color rgb="FF000000"/>
      </top>
      <bottom style="thin">
        <color rgb="FF3F3F3F"/>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3F3F3F"/>
      </left>
      <right style="medium">
        <color rgb="FF000000"/>
      </right>
      <top style="thin">
        <color rgb="FF3F3F3F"/>
      </top>
      <bottom style="thin">
        <color rgb="FF3F3F3F"/>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3F3F3F"/>
      </left>
      <right style="medium">
        <color rgb="FF000000"/>
      </right>
      <top style="thin">
        <color rgb="FF3F3F3F"/>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diagonal/>
    </border>
    <border>
      <left style="thin">
        <color rgb="FF000000"/>
      </left>
      <right style="medium">
        <color rgb="FF000000"/>
      </right>
      <top style="thin">
        <color rgb="FF000000"/>
      </top>
      <bottom/>
      <diagonal/>
    </border>
  </borders>
  <cellStyleXfs count="1">
    <xf numFmtId="0" fontId="0" fillId="0" borderId="0"/>
  </cellStyleXfs>
  <cellXfs count="135">
    <xf numFmtId="0" fontId="0" fillId="0" borderId="0" xfId="0" applyFont="1" applyAlignment="1"/>
    <xf numFmtId="0" fontId="1" fillId="0" borderId="0" xfId="0" applyFont="1"/>
    <xf numFmtId="4" fontId="2" fillId="0" borderId="0" xfId="0" applyNumberFormat="1" applyFont="1"/>
    <xf numFmtId="0" fontId="1" fillId="0" borderId="0" xfId="0" applyFont="1" applyAlignment="1">
      <alignment horizontal="left"/>
    </xf>
    <xf numFmtId="0" fontId="3" fillId="0" borderId="0" xfId="0" applyFont="1" applyAlignment="1">
      <alignment horizontal="center"/>
    </xf>
    <xf numFmtId="0" fontId="4" fillId="0" borderId="0" xfId="0" applyFont="1" applyAlignment="1">
      <alignment horizont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6" fillId="0" borderId="0" xfId="0" applyFont="1"/>
    <xf numFmtId="0" fontId="5" fillId="0" borderId="4" xfId="0" applyFont="1" applyBorder="1" applyAlignment="1">
      <alignment horizontal="center" vertical="center"/>
    </xf>
    <xf numFmtId="0" fontId="7" fillId="0" borderId="5" xfId="0" applyFont="1" applyBorder="1" applyAlignment="1">
      <alignment vertical="center" wrapText="1"/>
    </xf>
    <xf numFmtId="4" fontId="5" fillId="0" borderId="5" xfId="0" applyNumberFormat="1" applyFont="1" applyBorder="1" applyAlignment="1">
      <alignment vertical="center"/>
    </xf>
    <xf numFmtId="4" fontId="5" fillId="2" borderId="5" xfId="0" applyNumberFormat="1" applyFont="1" applyFill="1" applyBorder="1" applyAlignment="1">
      <alignment vertical="center"/>
    </xf>
    <xf numFmtId="4" fontId="5" fillId="2" borderId="6" xfId="0" applyNumberFormat="1" applyFont="1" applyFill="1" applyBorder="1" applyAlignment="1">
      <alignment vertical="center"/>
    </xf>
    <xf numFmtId="0" fontId="1" fillId="0" borderId="7" xfId="0" applyFont="1" applyBorder="1" applyAlignment="1">
      <alignment horizontal="center" vertical="center"/>
    </xf>
    <xf numFmtId="0" fontId="1" fillId="0" borderId="8" xfId="0" applyFont="1" applyBorder="1" applyAlignment="1">
      <alignment vertical="center" wrapText="1"/>
    </xf>
    <xf numFmtId="4" fontId="1" fillId="0" borderId="8" xfId="0" applyNumberFormat="1" applyFont="1" applyBorder="1" applyAlignment="1">
      <alignment vertical="center"/>
    </xf>
    <xf numFmtId="4" fontId="1" fillId="2" borderId="8" xfId="0" applyNumberFormat="1" applyFont="1" applyFill="1" applyBorder="1" applyAlignment="1">
      <alignment vertical="center"/>
    </xf>
    <xf numFmtId="4" fontId="1" fillId="2" borderId="9" xfId="0" applyNumberFormat="1" applyFont="1" applyFill="1" applyBorder="1" applyAlignment="1">
      <alignment vertical="center"/>
    </xf>
    <xf numFmtId="0" fontId="5" fillId="0" borderId="7" xfId="0" applyFont="1" applyBorder="1" applyAlignment="1">
      <alignment horizontal="center" vertical="center"/>
    </xf>
    <xf numFmtId="0" fontId="7" fillId="0" borderId="8" xfId="0" applyFont="1" applyBorder="1" applyAlignment="1">
      <alignment vertical="center" wrapText="1"/>
    </xf>
    <xf numFmtId="4" fontId="5" fillId="0" borderId="8" xfId="0" applyNumberFormat="1" applyFont="1" applyBorder="1" applyAlignment="1">
      <alignment vertical="center"/>
    </xf>
    <xf numFmtId="4" fontId="5" fillId="2" borderId="8" xfId="0" applyNumberFormat="1" applyFont="1" applyFill="1" applyBorder="1" applyAlignment="1">
      <alignment vertical="center"/>
    </xf>
    <xf numFmtId="4" fontId="5" fillId="2" borderId="9" xfId="0" applyNumberFormat="1" applyFont="1" applyFill="1" applyBorder="1" applyAlignment="1">
      <alignment vertical="center"/>
    </xf>
    <xf numFmtId="4" fontId="8" fillId="2" borderId="8" xfId="0" applyNumberFormat="1" applyFont="1" applyFill="1" applyBorder="1" applyAlignment="1">
      <alignment vertical="center"/>
    </xf>
    <xf numFmtId="4" fontId="6" fillId="2" borderId="9" xfId="0" applyNumberFormat="1" applyFont="1" applyFill="1" applyBorder="1" applyAlignment="1">
      <alignment vertical="center"/>
    </xf>
    <xf numFmtId="0" fontId="7" fillId="0" borderId="8" xfId="0" applyFont="1" applyBorder="1" applyAlignment="1">
      <alignment horizontal="left" vertical="center" wrapText="1"/>
    </xf>
    <xf numFmtId="0" fontId="7" fillId="0" borderId="7" xfId="0" applyFont="1" applyBorder="1" applyAlignment="1">
      <alignment horizontal="center" vertical="center"/>
    </xf>
    <xf numFmtId="4" fontId="6" fillId="2" borderId="10" xfId="0" applyNumberFormat="1" applyFont="1" applyFill="1" applyBorder="1"/>
    <xf numFmtId="4" fontId="5" fillId="2" borderId="10" xfId="0" applyNumberFormat="1" applyFont="1" applyFill="1" applyBorder="1"/>
    <xf numFmtId="0" fontId="1" fillId="0" borderId="11" xfId="0" applyFont="1" applyBorder="1" applyAlignment="1">
      <alignment horizontal="center" vertical="center"/>
    </xf>
    <xf numFmtId="0" fontId="1" fillId="0" borderId="12" xfId="0" applyFont="1" applyBorder="1" applyAlignment="1">
      <alignment vertical="center" wrapText="1"/>
    </xf>
    <xf numFmtId="4" fontId="1" fillId="0" borderId="12" xfId="0" applyNumberFormat="1" applyFont="1" applyBorder="1" applyAlignment="1">
      <alignment vertical="center"/>
    </xf>
    <xf numFmtId="4" fontId="1" fillId="2" borderId="12" xfId="0" applyNumberFormat="1" applyFont="1" applyFill="1" applyBorder="1" applyAlignment="1">
      <alignment vertical="center"/>
    </xf>
    <xf numFmtId="4" fontId="1" fillId="2" borderId="13" xfId="0" applyNumberFormat="1" applyFont="1" applyFill="1" applyBorder="1" applyAlignment="1">
      <alignment vertical="center"/>
    </xf>
    <xf numFmtId="0" fontId="1" fillId="0" borderId="14" xfId="0" applyFont="1" applyBorder="1" applyAlignment="1">
      <alignment horizontal="center" vertical="center"/>
    </xf>
    <xf numFmtId="0" fontId="7" fillId="0" borderId="15" xfId="0" applyFont="1" applyBorder="1" applyAlignment="1">
      <alignment vertical="center" wrapText="1"/>
    </xf>
    <xf numFmtId="4" fontId="5" fillId="0" borderId="15" xfId="0" applyNumberFormat="1" applyFont="1" applyBorder="1" applyAlignment="1">
      <alignment vertical="center"/>
    </xf>
    <xf numFmtId="4" fontId="5" fillId="2" borderId="16" xfId="0" applyNumberFormat="1" applyFont="1" applyFill="1" applyBorder="1" applyAlignment="1">
      <alignment vertical="center"/>
    </xf>
    <xf numFmtId="0" fontId="1" fillId="0" borderId="1" xfId="0" applyFont="1" applyBorder="1" applyAlignment="1">
      <alignment horizontal="center" vertical="center"/>
    </xf>
    <xf numFmtId="0" fontId="7" fillId="0" borderId="2" xfId="0" applyFont="1" applyBorder="1" applyAlignment="1">
      <alignment vertical="center" wrapText="1"/>
    </xf>
    <xf numFmtId="4" fontId="5" fillId="0" borderId="2" xfId="0" applyNumberFormat="1" applyFont="1" applyBorder="1" applyAlignment="1">
      <alignment vertical="center"/>
    </xf>
    <xf numFmtId="4" fontId="5" fillId="0" borderId="17" xfId="0" applyNumberFormat="1" applyFont="1" applyBorder="1" applyAlignment="1">
      <alignment vertical="center"/>
    </xf>
    <xf numFmtId="4" fontId="5" fillId="2" borderId="18" xfId="0" applyNumberFormat="1" applyFont="1" applyFill="1" applyBorder="1" applyAlignment="1">
      <alignment vertical="center"/>
    </xf>
    <xf numFmtId="0" fontId="1" fillId="0" borderId="0" xfId="0" applyFont="1" applyAlignment="1">
      <alignment horizontal="center"/>
    </xf>
    <xf numFmtId="0" fontId="1" fillId="0" borderId="0" xfId="0" applyFont="1" applyAlignment="1">
      <alignment wrapText="1"/>
    </xf>
    <xf numFmtId="4" fontId="1" fillId="0" borderId="0" xfId="0" applyNumberFormat="1" applyFont="1"/>
    <xf numFmtId="0" fontId="5" fillId="0" borderId="0" xfId="0" applyFont="1" applyAlignment="1">
      <alignment wrapText="1"/>
    </xf>
    <xf numFmtId="4" fontId="5" fillId="0" borderId="0" xfId="0" applyNumberFormat="1" applyFont="1"/>
    <xf numFmtId="4" fontId="6" fillId="0" borderId="0" xfId="0" applyNumberFormat="1" applyFont="1"/>
    <xf numFmtId="0" fontId="8" fillId="0" borderId="0" xfId="0" applyFont="1" applyAlignment="1">
      <alignment horizontal="center"/>
    </xf>
    <xf numFmtId="0" fontId="8" fillId="0" borderId="0" xfId="0" applyFont="1" applyAlignment="1">
      <alignment horizontal="center" wrapText="1"/>
    </xf>
    <xf numFmtId="4" fontId="8" fillId="0" borderId="0" xfId="0" applyNumberFormat="1" applyFont="1" applyAlignment="1">
      <alignment horizontal="center"/>
    </xf>
    <xf numFmtId="4" fontId="1" fillId="0" borderId="0" xfId="0" applyNumberFormat="1" applyFont="1" applyAlignment="1">
      <alignment horizontal="left"/>
    </xf>
    <xf numFmtId="4" fontId="1" fillId="0" borderId="0" xfId="0" applyNumberFormat="1" applyFont="1" applyAlignment="1">
      <alignment horizontal="right"/>
    </xf>
    <xf numFmtId="0" fontId="5" fillId="0" borderId="14" xfId="0" applyFont="1" applyBorder="1" applyAlignment="1">
      <alignment horizontal="center" vertical="center"/>
    </xf>
    <xf numFmtId="0" fontId="5" fillId="0" borderId="15" xfId="0" applyFont="1" applyBorder="1" applyAlignment="1">
      <alignment horizontal="center" vertical="center" wrapText="1"/>
    </xf>
    <xf numFmtId="4" fontId="5" fillId="0" borderId="15" xfId="0" applyNumberFormat="1" applyFont="1" applyBorder="1" applyAlignment="1">
      <alignment horizontal="center" vertical="center" wrapText="1"/>
    </xf>
    <xf numFmtId="4" fontId="5" fillId="0" borderId="19" xfId="0" applyNumberFormat="1" applyFont="1" applyBorder="1" applyAlignment="1">
      <alignment horizontal="center" vertical="center" wrapText="1"/>
    </xf>
    <xf numFmtId="4" fontId="5" fillId="2" borderId="20" xfId="0" applyNumberFormat="1" applyFont="1" applyFill="1" applyBorder="1" applyAlignment="1">
      <alignment vertical="center"/>
    </xf>
    <xf numFmtId="4" fontId="1" fillId="2" borderId="10" xfId="0" applyNumberFormat="1" applyFont="1" applyFill="1" applyBorder="1" applyAlignment="1">
      <alignment vertical="center"/>
    </xf>
    <xf numFmtId="4" fontId="5" fillId="2" borderId="10" xfId="0" applyNumberFormat="1" applyFont="1" applyFill="1" applyBorder="1" applyAlignment="1">
      <alignment vertical="center"/>
    </xf>
    <xf numFmtId="0" fontId="1" fillId="0" borderId="21" xfId="0" applyFont="1" applyBorder="1" applyAlignment="1">
      <alignment horizontal="center" vertical="center"/>
    </xf>
    <xf numFmtId="0" fontId="1" fillId="0" borderId="22" xfId="0" applyFont="1" applyBorder="1" applyAlignment="1">
      <alignment vertical="center" wrapText="1"/>
    </xf>
    <xf numFmtId="4" fontId="1" fillId="0" borderId="22" xfId="0" applyNumberFormat="1" applyFont="1" applyBorder="1" applyAlignment="1">
      <alignment vertical="center"/>
    </xf>
    <xf numFmtId="4" fontId="1" fillId="2" borderId="23" xfId="0" applyNumberFormat="1" applyFont="1" applyFill="1" applyBorder="1" applyAlignment="1">
      <alignment vertical="center"/>
    </xf>
    <xf numFmtId="0" fontId="1" fillId="2" borderId="24" xfId="0" applyFont="1" applyFill="1" applyBorder="1"/>
    <xf numFmtId="0" fontId="7" fillId="0" borderId="17" xfId="0" applyFont="1" applyBorder="1" applyAlignment="1">
      <alignment vertical="center" wrapText="1"/>
    </xf>
    <xf numFmtId="4" fontId="5" fillId="0" borderId="18" xfId="0" applyNumberFormat="1" applyFont="1" applyBorder="1" applyAlignment="1">
      <alignment vertical="center"/>
    </xf>
    <xf numFmtId="2" fontId="5" fillId="2" borderId="3" xfId="0" applyNumberFormat="1" applyFont="1" applyFill="1" applyBorder="1"/>
    <xf numFmtId="0" fontId="1" fillId="0" borderId="25" xfId="0" applyFont="1" applyBorder="1" applyAlignment="1">
      <alignment horizontal="center" vertical="center"/>
    </xf>
    <xf numFmtId="0" fontId="7" fillId="0" borderId="26" xfId="0" applyFont="1" applyBorder="1" applyAlignment="1">
      <alignment vertical="center" wrapText="1"/>
    </xf>
    <xf numFmtId="4" fontId="5" fillId="0" borderId="27" xfId="0" applyNumberFormat="1" applyFont="1" applyBorder="1" applyAlignment="1">
      <alignment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49" fontId="5" fillId="0" borderId="14" xfId="0" applyNumberFormat="1" applyFont="1" applyBorder="1" applyAlignment="1">
      <alignment horizontal="center" vertical="center" wrapText="1"/>
    </xf>
    <xf numFmtId="4" fontId="5" fillId="0" borderId="15" xfId="0" applyNumberFormat="1" applyFont="1" applyBorder="1" applyAlignment="1">
      <alignment horizontal="right" vertical="center" wrapText="1"/>
    </xf>
    <xf numFmtId="4" fontId="1" fillId="0" borderId="0" xfId="0" applyNumberFormat="1" applyFont="1" applyAlignment="1">
      <alignment vertical="center"/>
    </xf>
    <xf numFmtId="49" fontId="1" fillId="0" borderId="7" xfId="0" applyNumberFormat="1" applyFont="1" applyBorder="1" applyAlignment="1">
      <alignment horizontal="center" vertical="center"/>
    </xf>
    <xf numFmtId="4" fontId="1" fillId="0" borderId="8" xfId="0" applyNumberFormat="1" applyFont="1" applyBorder="1" applyAlignment="1">
      <alignment horizontal="right" vertical="center"/>
    </xf>
    <xf numFmtId="4" fontId="1" fillId="2" borderId="28" xfId="0" applyNumberFormat="1" applyFont="1" applyFill="1" applyBorder="1" applyAlignment="1">
      <alignment vertical="center"/>
    </xf>
    <xf numFmtId="49" fontId="5" fillId="0" borderId="29" xfId="0" applyNumberFormat="1" applyFont="1" applyBorder="1" applyAlignment="1">
      <alignment horizontal="center" vertical="center" wrapText="1"/>
    </xf>
    <xf numFmtId="0" fontId="5" fillId="0" borderId="30" xfId="0" applyFont="1" applyBorder="1" applyAlignment="1">
      <alignment horizontal="center" vertical="center" wrapText="1"/>
    </xf>
    <xf numFmtId="4" fontId="5" fillId="0" borderId="30" xfId="0" applyNumberFormat="1" applyFont="1" applyBorder="1" applyAlignment="1">
      <alignment horizontal="right" vertical="center" wrapText="1"/>
    </xf>
    <xf numFmtId="4" fontId="5" fillId="2" borderId="28" xfId="0" applyNumberFormat="1" applyFont="1" applyFill="1" applyBorder="1" applyAlignment="1">
      <alignment vertical="center"/>
    </xf>
    <xf numFmtId="49" fontId="1" fillId="0" borderId="31" xfId="0" applyNumberFormat="1" applyFont="1" applyBorder="1" applyAlignment="1">
      <alignment horizontal="center" vertical="center"/>
    </xf>
    <xf numFmtId="0" fontId="1" fillId="0" borderId="22" xfId="0" applyFont="1" applyBorder="1" applyAlignment="1">
      <alignment horizontal="left" vertical="center" wrapText="1"/>
    </xf>
    <xf numFmtId="0" fontId="1" fillId="0" borderId="8" xfId="0" applyFont="1" applyBorder="1" applyAlignment="1">
      <alignment horizontal="left" vertical="center" wrapText="1"/>
    </xf>
    <xf numFmtId="4" fontId="1" fillId="0" borderId="22" xfId="0" applyNumberFormat="1" applyFont="1" applyBorder="1" applyAlignment="1">
      <alignment horizontal="right" vertical="center"/>
    </xf>
    <xf numFmtId="4" fontId="1" fillId="2" borderId="24" xfId="0" applyNumberFormat="1" applyFont="1" applyFill="1" applyBorder="1" applyAlignment="1">
      <alignment vertical="center"/>
    </xf>
    <xf numFmtId="49" fontId="5" fillId="0" borderId="7" xfId="0" applyNumberFormat="1" applyFont="1" applyBorder="1" applyAlignment="1">
      <alignment horizontal="center" vertical="center" wrapText="1"/>
    </xf>
    <xf numFmtId="0" fontId="5" fillId="0" borderId="8" xfId="0" applyFont="1" applyBorder="1" applyAlignment="1">
      <alignment horizontal="center" vertical="center" wrapText="1"/>
    </xf>
    <xf numFmtId="4" fontId="5" fillId="0" borderId="8" xfId="0" applyNumberFormat="1" applyFont="1" applyBorder="1" applyAlignment="1">
      <alignment horizontal="right" vertical="center" wrapText="1"/>
    </xf>
    <xf numFmtId="49" fontId="1" fillId="0" borderId="21" xfId="0" applyNumberFormat="1" applyFont="1" applyBorder="1" applyAlignment="1">
      <alignment horizontal="center" vertical="center"/>
    </xf>
    <xf numFmtId="0" fontId="1" fillId="0" borderId="22" xfId="0" applyFont="1" applyBorder="1"/>
    <xf numFmtId="0" fontId="1" fillId="0" borderId="32" xfId="0" applyFont="1" applyBorder="1"/>
    <xf numFmtId="49" fontId="5"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2" fontId="5" fillId="0" borderId="3" xfId="0" applyNumberFormat="1" applyFont="1" applyBorder="1"/>
    <xf numFmtId="0" fontId="1" fillId="0" borderId="4" xfId="0" applyFont="1" applyBorder="1" applyAlignment="1">
      <alignment horizontal="center" vertical="center"/>
    </xf>
    <xf numFmtId="0" fontId="1" fillId="0" borderId="5" xfId="0" applyFont="1" applyBorder="1" applyAlignment="1">
      <alignment vertical="center" wrapText="1"/>
    </xf>
    <xf numFmtId="4" fontId="1" fillId="0" borderId="5" xfId="0" applyNumberFormat="1" applyFont="1" applyBorder="1" applyAlignment="1">
      <alignment vertical="center"/>
    </xf>
    <xf numFmtId="4" fontId="8" fillId="3" borderId="20" xfId="0" applyNumberFormat="1" applyFont="1" applyFill="1" applyBorder="1" applyAlignment="1">
      <alignment vertical="center"/>
    </xf>
    <xf numFmtId="4" fontId="8" fillId="3" borderId="10" xfId="0" applyNumberFormat="1" applyFont="1" applyFill="1" applyBorder="1" applyAlignment="1">
      <alignment vertical="center"/>
    </xf>
    <xf numFmtId="4" fontId="8" fillId="3" borderId="28" xfId="0" applyNumberFormat="1" applyFont="1" applyFill="1" applyBorder="1" applyAlignment="1">
      <alignment vertical="center"/>
    </xf>
    <xf numFmtId="0" fontId="8" fillId="0" borderId="1" xfId="0" applyFont="1" applyBorder="1" applyAlignment="1">
      <alignment horizontal="center" vertical="center"/>
    </xf>
    <xf numFmtId="0" fontId="8" fillId="0" borderId="2" xfId="0" applyFont="1" applyBorder="1" applyAlignment="1">
      <alignment vertical="center" wrapText="1"/>
    </xf>
    <xf numFmtId="4" fontId="8" fillId="0" borderId="2" xfId="0" applyNumberFormat="1" applyFont="1" applyBorder="1" applyAlignment="1">
      <alignment vertical="center"/>
    </xf>
    <xf numFmtId="4" fontId="8" fillId="3" borderId="3" xfId="0" applyNumberFormat="1" applyFont="1" applyFill="1" applyBorder="1" applyAlignment="1">
      <alignment vertical="center"/>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5" xfId="0" applyFont="1" applyBorder="1" applyAlignment="1">
      <alignment horizontal="center" vertical="center" wrapText="1"/>
    </xf>
    <xf numFmtId="4" fontId="5" fillId="0" borderId="5" xfId="0" applyNumberFormat="1" applyFont="1" applyBorder="1" applyAlignment="1">
      <alignment horizontal="right" vertical="center" wrapText="1"/>
    </xf>
    <xf numFmtId="4" fontId="6" fillId="0" borderId="0" xfId="0" applyNumberFormat="1" applyFont="1" applyAlignment="1">
      <alignment vertical="center"/>
    </xf>
    <xf numFmtId="4" fontId="1" fillId="0" borderId="10" xfId="0" applyNumberFormat="1" applyFont="1" applyBorder="1" applyAlignment="1">
      <alignment vertical="center"/>
    </xf>
    <xf numFmtId="4" fontId="1" fillId="0" borderId="10" xfId="0" applyNumberFormat="1" applyFont="1" applyBorder="1" applyAlignment="1">
      <alignment horizontal="right" vertical="center"/>
    </xf>
    <xf numFmtId="2" fontId="1" fillId="0" borderId="10" xfId="0" applyNumberFormat="1" applyFont="1" applyBorder="1" applyAlignment="1">
      <alignment vertical="center"/>
    </xf>
    <xf numFmtId="4" fontId="5" fillId="0" borderId="10" xfId="0" applyNumberFormat="1" applyFont="1" applyBorder="1" applyAlignment="1">
      <alignment horizontal="right" vertical="center" wrapText="1"/>
    </xf>
    <xf numFmtId="0" fontId="1" fillId="0" borderId="8" xfId="0" applyFont="1" applyBorder="1"/>
    <xf numFmtId="0" fontId="1" fillId="0" borderId="10" xfId="0" applyFont="1" applyBorder="1"/>
    <xf numFmtId="2" fontId="1" fillId="0" borderId="8" xfId="0" applyNumberFormat="1" applyFont="1" applyBorder="1"/>
    <xf numFmtId="49" fontId="5" fillId="0" borderId="11" xfId="0" applyNumberFormat="1" applyFont="1" applyBorder="1" applyAlignment="1">
      <alignment horizontal="center" vertical="center" wrapText="1"/>
    </xf>
    <xf numFmtId="0" fontId="5" fillId="0" borderId="12" xfId="0" applyFont="1" applyBorder="1" applyAlignment="1">
      <alignment horizontal="center" vertical="center" wrapText="1"/>
    </xf>
    <xf numFmtId="4" fontId="5" fillId="0" borderId="12" xfId="0" applyNumberFormat="1" applyFont="1" applyBorder="1" applyAlignment="1">
      <alignment horizontal="right" vertical="center" wrapText="1"/>
    </xf>
    <xf numFmtId="0" fontId="9" fillId="0" borderId="0" xfId="0" applyFont="1"/>
    <xf numFmtId="0" fontId="10" fillId="0" borderId="0" xfId="0" applyFont="1" applyAlignment="1">
      <alignment horizontal="left"/>
    </xf>
    <xf numFmtId="0" fontId="9" fillId="0" borderId="0" xfId="0" applyFont="1" applyAlignment="1">
      <alignment horizontal="left"/>
    </xf>
    <xf numFmtId="0" fontId="3" fillId="0" borderId="0" xfId="0" applyFont="1" applyAlignment="1">
      <alignment horizontal="center"/>
    </xf>
    <xf numFmtId="0" fontId="0" fillId="0" borderId="0" xfId="0" applyFont="1" applyAlignment="1"/>
    <xf numFmtId="4" fontId="9" fillId="0" borderId="0" xfId="0" applyNumberFormat="1" applyFont="1" applyAlignment="1">
      <alignment horizontal="center"/>
    </xf>
    <xf numFmtId="0" fontId="11" fillId="0" borderId="0" xfId="0" applyFont="1" applyAlignment="1"/>
  </cellXfs>
  <cellStyles count="1">
    <cellStyle name="Обычный" xfId="0" builtinId="0"/>
  </cellStyles>
  <dxfs count="15">
    <dxf>
      <font>
        <b/>
      </font>
      <fill>
        <patternFill patternType="solid">
          <fgColor rgb="FFCCFFFF"/>
          <bgColor rgb="FFCCFFFF"/>
        </patternFill>
      </fill>
    </dxf>
    <dxf>
      <font>
        <b/>
      </font>
      <fill>
        <patternFill patternType="solid">
          <fgColor rgb="FFCCFFFF"/>
          <bgColor rgb="FFCCFFFF"/>
        </patternFill>
      </fill>
    </dxf>
    <dxf>
      <font>
        <b/>
      </font>
      <fill>
        <patternFill patternType="solid">
          <fgColor rgb="FFCCFFFF"/>
          <bgColor rgb="FFCCFFFF"/>
        </patternFill>
      </fill>
    </dxf>
    <dxf>
      <font>
        <b/>
      </font>
      <fill>
        <patternFill patternType="solid">
          <fgColor rgb="FFCCFFFF"/>
          <bgColor rgb="FFCCFFFF"/>
        </patternFill>
      </fill>
    </dxf>
    <dxf>
      <font>
        <b/>
      </font>
      <fill>
        <patternFill patternType="solid">
          <fgColor rgb="FFCCFFFF"/>
          <bgColor rgb="FFCCFFFF"/>
        </patternFill>
      </fill>
    </dxf>
    <dxf>
      <font>
        <b/>
      </font>
      <fill>
        <patternFill patternType="solid">
          <fgColor rgb="FFCCFFFF"/>
          <bgColor rgb="FFCCFFFF"/>
        </patternFill>
      </fill>
    </dxf>
    <dxf>
      <font>
        <b/>
      </font>
      <fill>
        <patternFill patternType="solid">
          <fgColor rgb="FFCCFFFF"/>
          <bgColor rgb="FFCCFFFF"/>
        </patternFill>
      </fill>
    </dxf>
    <dxf>
      <font>
        <b/>
      </font>
      <fill>
        <patternFill patternType="solid">
          <fgColor rgb="FFCCFFFF"/>
          <bgColor rgb="FFCCFFFF"/>
        </patternFill>
      </fill>
    </dxf>
    <dxf>
      <font>
        <b/>
      </font>
      <fill>
        <patternFill patternType="solid">
          <fgColor rgb="FFCCFFFF"/>
          <bgColor rgb="FFCCFFFF"/>
        </patternFill>
      </fill>
    </dxf>
    <dxf>
      <font>
        <b/>
      </font>
      <fill>
        <patternFill patternType="solid">
          <fgColor rgb="FFCCFFFF"/>
          <bgColor rgb="FFCCFFFF"/>
        </patternFill>
      </fill>
    </dxf>
    <dxf>
      <font>
        <b/>
      </font>
      <fill>
        <patternFill patternType="solid">
          <fgColor rgb="FFCCFFFF"/>
          <bgColor rgb="FFCCFFFF"/>
        </patternFill>
      </fill>
    </dxf>
    <dxf>
      <font>
        <b/>
      </font>
      <fill>
        <patternFill patternType="solid">
          <fgColor rgb="FFCCFFFF"/>
          <bgColor rgb="FFCCFFFF"/>
        </patternFill>
      </fill>
    </dxf>
    <dxf>
      <font>
        <b/>
      </font>
      <fill>
        <patternFill patternType="solid">
          <fgColor rgb="FFCCFFFF"/>
          <bgColor rgb="FFCCFFFF"/>
        </patternFill>
      </fill>
    </dxf>
    <dxf>
      <font>
        <b/>
      </font>
      <fill>
        <patternFill patternType="solid">
          <fgColor rgb="FFCCFFFF"/>
          <bgColor rgb="FFCCFFFF"/>
        </patternFill>
      </fill>
    </dxf>
    <dxf>
      <font>
        <b/>
      </font>
      <fill>
        <patternFill patternType="solid">
          <fgColor rgb="FFCCFFFF"/>
          <bgColor rgb="FFCC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zoomScale="160" zoomScaleNormal="160" workbookViewId="0">
      <selection activeCell="A7" sqref="A7:F7"/>
    </sheetView>
  </sheetViews>
  <sheetFormatPr defaultColWidth="14.42578125" defaultRowHeight="15" customHeight="1" x14ac:dyDescent="0.2"/>
  <cols>
    <col min="1" max="1" width="12.140625" customWidth="1"/>
    <col min="2" max="2" width="69.140625" customWidth="1"/>
    <col min="3" max="3" width="16.85546875" customWidth="1"/>
    <col min="4" max="4" width="23.5703125" customWidth="1"/>
    <col min="5" max="5" width="17.5703125" customWidth="1"/>
    <col min="6" max="6" width="12.28515625" customWidth="1"/>
    <col min="7" max="26" width="8.7109375" customWidth="1"/>
  </cols>
  <sheetData>
    <row r="1" spans="1:26" ht="12.75" customHeight="1" x14ac:dyDescent="0.25">
      <c r="A1" s="1"/>
      <c r="B1" s="1"/>
      <c r="C1" s="1"/>
      <c r="D1" s="2" t="s">
        <v>0</v>
      </c>
      <c r="E1" s="1"/>
      <c r="F1" s="1"/>
      <c r="G1" s="1"/>
      <c r="H1" s="1"/>
      <c r="I1" s="1"/>
      <c r="J1" s="1"/>
      <c r="K1" s="1"/>
      <c r="L1" s="1"/>
      <c r="M1" s="1"/>
      <c r="N1" s="1"/>
      <c r="O1" s="1"/>
      <c r="P1" s="1"/>
      <c r="Q1" s="1"/>
      <c r="R1" s="1"/>
      <c r="S1" s="1"/>
      <c r="T1" s="1"/>
      <c r="U1" s="1"/>
      <c r="V1" s="1"/>
      <c r="W1" s="1"/>
      <c r="X1" s="1"/>
      <c r="Y1" s="1"/>
      <c r="Z1" s="1"/>
    </row>
    <row r="2" spans="1:26" ht="12.75" customHeight="1" x14ac:dyDescent="0.25">
      <c r="A2" s="1"/>
      <c r="B2" s="1"/>
      <c r="C2" s="1"/>
      <c r="D2" s="2" t="s">
        <v>340</v>
      </c>
      <c r="E2" s="1"/>
      <c r="F2" s="1"/>
      <c r="G2" s="1"/>
      <c r="H2" s="1"/>
      <c r="I2" s="1"/>
      <c r="J2" s="1"/>
      <c r="K2" s="1"/>
      <c r="L2" s="1"/>
      <c r="M2" s="1"/>
      <c r="N2" s="1"/>
      <c r="O2" s="1"/>
      <c r="P2" s="1"/>
      <c r="Q2" s="1"/>
      <c r="R2" s="1"/>
      <c r="S2" s="1"/>
      <c r="T2" s="1"/>
      <c r="U2" s="1"/>
      <c r="V2" s="1"/>
      <c r="W2" s="1"/>
      <c r="X2" s="1"/>
      <c r="Y2" s="1"/>
      <c r="Z2" s="1"/>
    </row>
    <row r="3" spans="1:26" ht="12.75" customHeight="1" x14ac:dyDescent="0.25">
      <c r="A3" s="3"/>
      <c r="B3" s="1"/>
      <c r="C3" s="1"/>
      <c r="D3" s="2" t="s">
        <v>1</v>
      </c>
      <c r="E3" s="1"/>
      <c r="F3" s="1"/>
      <c r="G3" s="1"/>
      <c r="H3" s="1"/>
      <c r="I3" s="1"/>
      <c r="J3" s="1"/>
      <c r="K3" s="1"/>
      <c r="L3" s="1"/>
      <c r="M3" s="1"/>
      <c r="N3" s="1"/>
      <c r="O3" s="1"/>
      <c r="P3" s="1"/>
      <c r="Q3" s="1"/>
      <c r="R3" s="1"/>
      <c r="S3" s="1"/>
      <c r="T3" s="1"/>
      <c r="U3" s="1"/>
      <c r="V3" s="1"/>
      <c r="W3" s="1"/>
      <c r="X3" s="1"/>
      <c r="Y3" s="1"/>
      <c r="Z3" s="1"/>
    </row>
    <row r="4" spans="1:26" ht="12.75" customHeight="1" x14ac:dyDescent="0.25">
      <c r="A4" s="1"/>
      <c r="B4" s="1"/>
      <c r="C4" s="1"/>
      <c r="D4" s="2" t="s">
        <v>341</v>
      </c>
      <c r="F4" s="1"/>
      <c r="G4" s="1"/>
      <c r="H4" s="1"/>
      <c r="I4" s="1"/>
      <c r="J4" s="1"/>
      <c r="K4" s="1"/>
      <c r="L4" s="1"/>
      <c r="M4" s="1"/>
      <c r="N4" s="1"/>
      <c r="O4" s="1"/>
      <c r="P4" s="1"/>
      <c r="Q4" s="1"/>
      <c r="R4" s="1"/>
      <c r="S4" s="1"/>
      <c r="T4" s="1"/>
      <c r="U4" s="1"/>
      <c r="V4" s="1"/>
      <c r="W4" s="1"/>
      <c r="X4" s="1"/>
      <c r="Y4" s="1"/>
      <c r="Z4" s="1"/>
    </row>
    <row r="5" spans="1:26" ht="12.75" customHeight="1" x14ac:dyDescent="0.25">
      <c r="A5" s="1"/>
      <c r="B5" s="1"/>
      <c r="C5" s="1"/>
      <c r="D5" s="2"/>
      <c r="E5" s="1"/>
      <c r="F5" s="1"/>
      <c r="G5" s="1"/>
      <c r="H5" s="1"/>
      <c r="I5" s="1"/>
      <c r="J5" s="1"/>
      <c r="K5" s="1"/>
      <c r="L5" s="1"/>
      <c r="M5" s="1"/>
      <c r="N5" s="1"/>
      <c r="O5" s="1"/>
      <c r="P5" s="1"/>
      <c r="Q5" s="1"/>
      <c r="R5" s="1"/>
      <c r="S5" s="1"/>
      <c r="T5" s="1"/>
      <c r="U5" s="1"/>
      <c r="V5" s="1"/>
      <c r="W5" s="1"/>
      <c r="X5" s="1"/>
      <c r="Y5" s="1"/>
      <c r="Z5" s="1"/>
    </row>
    <row r="6" spans="1:26" ht="12.75" customHeight="1" x14ac:dyDescent="0.3">
      <c r="A6" s="131" t="s">
        <v>2</v>
      </c>
      <c r="B6" s="132"/>
      <c r="C6" s="132"/>
      <c r="D6" s="132"/>
      <c r="E6" s="132"/>
      <c r="F6" s="132"/>
      <c r="G6" s="1"/>
      <c r="H6" s="1"/>
      <c r="I6" s="1"/>
      <c r="J6" s="1"/>
      <c r="K6" s="1"/>
      <c r="L6" s="1"/>
      <c r="M6" s="1"/>
      <c r="N6" s="1"/>
      <c r="O6" s="1"/>
      <c r="P6" s="1"/>
      <c r="Q6" s="1"/>
      <c r="R6" s="1"/>
      <c r="S6" s="1"/>
      <c r="T6" s="1"/>
      <c r="U6" s="1"/>
      <c r="V6" s="1"/>
      <c r="W6" s="1"/>
      <c r="X6" s="1"/>
      <c r="Y6" s="1"/>
      <c r="Z6" s="1"/>
    </row>
    <row r="7" spans="1:26" ht="12.75" customHeight="1" x14ac:dyDescent="0.3">
      <c r="A7" s="131" t="s">
        <v>3</v>
      </c>
      <c r="B7" s="132"/>
      <c r="C7" s="132"/>
      <c r="D7" s="132"/>
      <c r="E7" s="132"/>
      <c r="F7" s="132"/>
      <c r="G7" s="1"/>
      <c r="H7" s="1"/>
      <c r="I7" s="1"/>
      <c r="J7" s="1"/>
      <c r="K7" s="1"/>
      <c r="L7" s="1"/>
      <c r="M7" s="1"/>
      <c r="N7" s="1"/>
      <c r="O7" s="1"/>
      <c r="P7" s="1"/>
      <c r="Q7" s="1"/>
      <c r="R7" s="1"/>
      <c r="S7" s="1"/>
      <c r="T7" s="1"/>
      <c r="U7" s="1"/>
      <c r="V7" s="1"/>
      <c r="W7" s="1"/>
      <c r="X7" s="1"/>
      <c r="Y7" s="1"/>
      <c r="Z7" s="1"/>
    </row>
    <row r="8" spans="1:26" ht="12.75" customHeight="1" x14ac:dyDescent="0.3">
      <c r="A8" s="131" t="s">
        <v>4</v>
      </c>
      <c r="B8" s="132"/>
      <c r="C8" s="132"/>
      <c r="D8" s="132"/>
      <c r="E8" s="132"/>
      <c r="F8" s="132"/>
      <c r="G8" s="1"/>
      <c r="H8" s="1"/>
      <c r="I8" s="1"/>
      <c r="J8" s="1"/>
      <c r="K8" s="1"/>
      <c r="L8" s="1"/>
      <c r="M8" s="1"/>
      <c r="N8" s="1"/>
      <c r="O8" s="1"/>
      <c r="P8" s="1"/>
      <c r="Q8" s="1"/>
      <c r="R8" s="1"/>
      <c r="S8" s="1"/>
      <c r="T8" s="1"/>
      <c r="U8" s="1"/>
      <c r="V8" s="1"/>
      <c r="W8" s="1"/>
      <c r="X8" s="1"/>
      <c r="Y8" s="1"/>
      <c r="Z8" s="1"/>
    </row>
    <row r="9" spans="1:26" ht="12.75" customHeight="1" x14ac:dyDescent="0.3">
      <c r="A9" s="4"/>
      <c r="B9" s="4"/>
      <c r="C9" s="4"/>
      <c r="D9" s="4"/>
      <c r="E9" s="4"/>
      <c r="F9" s="5" t="s">
        <v>5</v>
      </c>
      <c r="G9" s="1"/>
      <c r="H9" s="1"/>
      <c r="I9" s="1"/>
      <c r="J9" s="1"/>
      <c r="K9" s="1"/>
      <c r="L9" s="1"/>
      <c r="M9" s="1"/>
      <c r="N9" s="1"/>
      <c r="O9" s="1"/>
      <c r="P9" s="1"/>
      <c r="Q9" s="1"/>
      <c r="R9" s="1"/>
      <c r="S9" s="1"/>
      <c r="T9" s="1"/>
      <c r="U9" s="1"/>
      <c r="V9" s="1"/>
      <c r="W9" s="1"/>
      <c r="X9" s="1"/>
      <c r="Y9" s="1"/>
      <c r="Z9" s="1"/>
    </row>
    <row r="10" spans="1:26" ht="72.75" customHeight="1" x14ac:dyDescent="0.25">
      <c r="A10" s="6" t="s">
        <v>6</v>
      </c>
      <c r="B10" s="7" t="s">
        <v>7</v>
      </c>
      <c r="C10" s="8" t="s">
        <v>8</v>
      </c>
      <c r="D10" s="8" t="s">
        <v>9</v>
      </c>
      <c r="E10" s="8" t="s">
        <v>10</v>
      </c>
      <c r="F10" s="9" t="s">
        <v>11</v>
      </c>
      <c r="G10" s="10"/>
      <c r="H10" s="10"/>
      <c r="I10" s="10"/>
      <c r="J10" s="10"/>
      <c r="K10" s="10"/>
      <c r="L10" s="10"/>
      <c r="M10" s="10"/>
      <c r="N10" s="10"/>
      <c r="O10" s="10"/>
      <c r="P10" s="10"/>
      <c r="Q10" s="10"/>
      <c r="R10" s="10"/>
      <c r="S10" s="10"/>
      <c r="T10" s="10"/>
      <c r="U10" s="10"/>
      <c r="V10" s="10"/>
      <c r="W10" s="10"/>
      <c r="X10" s="10"/>
      <c r="Y10" s="10"/>
      <c r="Z10" s="10"/>
    </row>
    <row r="11" spans="1:26" ht="27" customHeight="1" x14ac:dyDescent="0.25">
      <c r="A11" s="11" t="s">
        <v>12</v>
      </c>
      <c r="B11" s="12" t="s">
        <v>13</v>
      </c>
      <c r="C11" s="13">
        <f t="shared" ref="C11:D11" si="0">C12+C13+C14+C15</f>
        <v>230644456</v>
      </c>
      <c r="D11" s="13">
        <f t="shared" si="0"/>
        <v>118423144</v>
      </c>
      <c r="E11" s="14">
        <f>SUM(E12:E15)</f>
        <v>122228186.26000002</v>
      </c>
      <c r="F11" s="15">
        <f t="shared" ref="F11:F16" si="1">IF(D11=0,0,E11/D11*100)</f>
        <v>103.21309005273498</v>
      </c>
      <c r="G11" s="10"/>
      <c r="H11" s="10"/>
      <c r="I11" s="10"/>
      <c r="J11" s="10"/>
      <c r="K11" s="10"/>
      <c r="L11" s="10"/>
      <c r="M11" s="10"/>
      <c r="N11" s="10"/>
      <c r="O11" s="10"/>
      <c r="P11" s="10"/>
      <c r="Q11" s="10"/>
      <c r="R11" s="10"/>
      <c r="S11" s="10"/>
      <c r="T11" s="10"/>
      <c r="U11" s="10"/>
      <c r="V11" s="10"/>
      <c r="W11" s="10"/>
      <c r="X11" s="10"/>
      <c r="Y11" s="10"/>
      <c r="Z11" s="10"/>
    </row>
    <row r="12" spans="1:26" ht="28.5" customHeight="1" x14ac:dyDescent="0.25">
      <c r="A12" s="16" t="s">
        <v>14</v>
      </c>
      <c r="B12" s="17" t="s">
        <v>15</v>
      </c>
      <c r="C12" s="18">
        <v>220311906</v>
      </c>
      <c r="D12" s="18">
        <v>113374594</v>
      </c>
      <c r="E12" s="19">
        <v>116592366.68000001</v>
      </c>
      <c r="F12" s="20">
        <f t="shared" si="1"/>
        <v>102.83817790783006</v>
      </c>
      <c r="G12" s="10"/>
      <c r="H12" s="10"/>
      <c r="I12" s="10"/>
      <c r="J12" s="10"/>
      <c r="K12" s="10"/>
      <c r="L12" s="10"/>
      <c r="M12" s="10"/>
      <c r="N12" s="10"/>
      <c r="O12" s="10"/>
      <c r="P12" s="10"/>
      <c r="Q12" s="10"/>
      <c r="R12" s="10"/>
      <c r="S12" s="10"/>
      <c r="T12" s="10"/>
      <c r="U12" s="10"/>
      <c r="V12" s="10"/>
      <c r="W12" s="10"/>
      <c r="X12" s="10"/>
      <c r="Y12" s="10"/>
      <c r="Z12" s="10"/>
    </row>
    <row r="13" spans="1:26" ht="27.75" customHeight="1" x14ac:dyDescent="0.25">
      <c r="A13" s="16" t="s">
        <v>16</v>
      </c>
      <c r="B13" s="17" t="s">
        <v>17</v>
      </c>
      <c r="C13" s="18">
        <v>7700000</v>
      </c>
      <c r="D13" s="18">
        <v>2730000</v>
      </c>
      <c r="E13" s="19">
        <v>3125134.45</v>
      </c>
      <c r="F13" s="20">
        <f t="shared" si="1"/>
        <v>114.47378937728938</v>
      </c>
      <c r="G13" s="10"/>
      <c r="H13" s="10"/>
      <c r="I13" s="10"/>
      <c r="J13" s="10"/>
      <c r="K13" s="10"/>
      <c r="L13" s="10"/>
      <c r="M13" s="10"/>
      <c r="N13" s="10"/>
      <c r="O13" s="10"/>
      <c r="P13" s="10"/>
      <c r="Q13" s="10"/>
      <c r="R13" s="10"/>
      <c r="S13" s="10"/>
      <c r="T13" s="10"/>
      <c r="U13" s="10"/>
      <c r="V13" s="10"/>
      <c r="W13" s="10"/>
      <c r="X13" s="10"/>
      <c r="Y13" s="10"/>
      <c r="Z13" s="10"/>
    </row>
    <row r="14" spans="1:26" ht="28.5" customHeight="1" x14ac:dyDescent="0.25">
      <c r="A14" s="16" t="s">
        <v>18</v>
      </c>
      <c r="B14" s="17" t="s">
        <v>19</v>
      </c>
      <c r="C14" s="18">
        <v>2472550</v>
      </c>
      <c r="D14" s="18">
        <v>2222550</v>
      </c>
      <c r="E14" s="19">
        <v>2413047.59</v>
      </c>
      <c r="F14" s="20">
        <f t="shared" si="1"/>
        <v>108.57112730872196</v>
      </c>
      <c r="G14" s="10"/>
      <c r="H14" s="10"/>
      <c r="I14" s="10"/>
      <c r="J14" s="10"/>
      <c r="K14" s="10"/>
      <c r="L14" s="10"/>
      <c r="M14" s="10"/>
      <c r="N14" s="10"/>
      <c r="O14" s="10"/>
      <c r="P14" s="10"/>
      <c r="Q14" s="10"/>
      <c r="R14" s="10"/>
      <c r="S14" s="10"/>
      <c r="T14" s="10"/>
      <c r="U14" s="10"/>
      <c r="V14" s="10"/>
      <c r="W14" s="10"/>
      <c r="X14" s="10"/>
      <c r="Y14" s="10"/>
      <c r="Z14" s="10"/>
    </row>
    <row r="15" spans="1:26" ht="28.5" customHeight="1" x14ac:dyDescent="0.25">
      <c r="A15" s="16">
        <v>11011300</v>
      </c>
      <c r="B15" s="17" t="s">
        <v>20</v>
      </c>
      <c r="C15" s="18">
        <v>160000</v>
      </c>
      <c r="D15" s="18">
        <v>96000</v>
      </c>
      <c r="E15" s="19">
        <v>97637.54</v>
      </c>
      <c r="F15" s="20">
        <f t="shared" si="1"/>
        <v>101.70577083333332</v>
      </c>
      <c r="G15" s="10"/>
      <c r="H15" s="10"/>
      <c r="I15" s="10"/>
      <c r="J15" s="10"/>
      <c r="K15" s="10"/>
      <c r="L15" s="10"/>
      <c r="M15" s="10"/>
      <c r="N15" s="10"/>
      <c r="O15" s="10"/>
      <c r="P15" s="10"/>
      <c r="Q15" s="10"/>
      <c r="R15" s="10"/>
      <c r="S15" s="10"/>
      <c r="T15" s="10"/>
      <c r="U15" s="10"/>
      <c r="V15" s="10"/>
      <c r="W15" s="10"/>
      <c r="X15" s="10"/>
      <c r="Y15" s="10"/>
      <c r="Z15" s="10"/>
    </row>
    <row r="16" spans="1:26" ht="27" customHeight="1" x14ac:dyDescent="0.25">
      <c r="A16" s="21" t="s">
        <v>21</v>
      </c>
      <c r="B16" s="22" t="s">
        <v>22</v>
      </c>
      <c r="C16" s="23">
        <f t="shared" ref="C16:E16" si="2">C17</f>
        <v>21930</v>
      </c>
      <c r="D16" s="23">
        <f t="shared" si="2"/>
        <v>21930</v>
      </c>
      <c r="E16" s="24">
        <f t="shared" si="2"/>
        <v>21931</v>
      </c>
      <c r="F16" s="25">
        <f t="shared" si="1"/>
        <v>100.00455996352029</v>
      </c>
      <c r="G16" s="10"/>
      <c r="H16" s="10"/>
      <c r="I16" s="10"/>
      <c r="J16" s="10"/>
      <c r="K16" s="10"/>
      <c r="L16" s="10"/>
      <c r="M16" s="10"/>
      <c r="N16" s="10"/>
      <c r="O16" s="10"/>
      <c r="P16" s="10"/>
      <c r="Q16" s="10"/>
      <c r="R16" s="10"/>
      <c r="S16" s="10"/>
      <c r="T16" s="10"/>
      <c r="U16" s="10"/>
      <c r="V16" s="10"/>
      <c r="W16" s="10"/>
      <c r="X16" s="10"/>
      <c r="Y16" s="10"/>
      <c r="Z16" s="10"/>
    </row>
    <row r="17" spans="1:26" ht="24.75" customHeight="1" x14ac:dyDescent="0.25">
      <c r="A17" s="16" t="s">
        <v>23</v>
      </c>
      <c r="B17" s="17" t="s">
        <v>24</v>
      </c>
      <c r="C17" s="18">
        <v>21930</v>
      </c>
      <c r="D17" s="18">
        <v>21930</v>
      </c>
      <c r="E17" s="19">
        <v>21931</v>
      </c>
      <c r="F17" s="20">
        <f>E17/D17*100</f>
        <v>100.00455996352029</v>
      </c>
      <c r="G17" s="10"/>
      <c r="H17" s="10"/>
      <c r="I17" s="10"/>
      <c r="J17" s="10"/>
      <c r="K17" s="10"/>
      <c r="L17" s="10"/>
      <c r="M17" s="10"/>
      <c r="N17" s="10"/>
      <c r="O17" s="10"/>
      <c r="P17" s="10"/>
      <c r="Q17" s="10"/>
      <c r="R17" s="10"/>
      <c r="S17" s="10"/>
      <c r="T17" s="10"/>
      <c r="U17" s="10"/>
      <c r="V17" s="10"/>
      <c r="W17" s="10"/>
      <c r="X17" s="10"/>
      <c r="Y17" s="10"/>
      <c r="Z17" s="10"/>
    </row>
    <row r="18" spans="1:26" ht="24.75" customHeight="1" x14ac:dyDescent="0.25">
      <c r="A18" s="21" t="s">
        <v>25</v>
      </c>
      <c r="B18" s="22" t="s">
        <v>26</v>
      </c>
      <c r="C18" s="23">
        <f t="shared" ref="C18:D18" si="3">C19+C20+C21+C22</f>
        <v>686500</v>
      </c>
      <c r="D18" s="23">
        <f t="shared" si="3"/>
        <v>220700</v>
      </c>
      <c r="E18" s="24">
        <f>SUM(E19:E22)</f>
        <v>220879.18</v>
      </c>
      <c r="F18" s="25">
        <f t="shared" ref="F18:F41" si="4">IF(D18=0,0,E18/D18*100)</f>
        <v>100.08118713185318</v>
      </c>
      <c r="G18" s="10"/>
      <c r="H18" s="10"/>
      <c r="I18" s="10"/>
      <c r="J18" s="10"/>
      <c r="K18" s="10"/>
      <c r="L18" s="10"/>
      <c r="M18" s="10"/>
      <c r="N18" s="10"/>
      <c r="O18" s="10"/>
      <c r="P18" s="10"/>
      <c r="Q18" s="10"/>
      <c r="R18" s="10"/>
      <c r="S18" s="10"/>
      <c r="T18" s="10"/>
      <c r="U18" s="10"/>
      <c r="V18" s="10"/>
      <c r="W18" s="10"/>
      <c r="X18" s="10"/>
      <c r="Y18" s="10"/>
      <c r="Z18" s="10"/>
    </row>
    <row r="19" spans="1:26" ht="30.75" customHeight="1" x14ac:dyDescent="0.25">
      <c r="A19" s="16" t="s">
        <v>27</v>
      </c>
      <c r="B19" s="17" t="s">
        <v>28</v>
      </c>
      <c r="C19" s="18">
        <v>15800</v>
      </c>
      <c r="D19" s="18">
        <v>6100</v>
      </c>
      <c r="E19" s="19">
        <v>6146.91</v>
      </c>
      <c r="F19" s="20">
        <f t="shared" si="4"/>
        <v>100.76901639344263</v>
      </c>
      <c r="G19" s="10"/>
      <c r="H19" s="10"/>
      <c r="I19" s="10"/>
      <c r="J19" s="10"/>
      <c r="K19" s="10"/>
      <c r="L19" s="10"/>
      <c r="M19" s="10"/>
      <c r="N19" s="10"/>
      <c r="O19" s="10"/>
      <c r="P19" s="10"/>
      <c r="Q19" s="10"/>
      <c r="R19" s="10"/>
      <c r="S19" s="10"/>
      <c r="T19" s="10"/>
      <c r="U19" s="10"/>
      <c r="V19" s="10"/>
      <c r="W19" s="10"/>
      <c r="X19" s="10"/>
      <c r="Y19" s="10"/>
      <c r="Z19" s="10"/>
    </row>
    <row r="20" spans="1:26" ht="42" customHeight="1" x14ac:dyDescent="0.25">
      <c r="A20" s="16" t="s">
        <v>29</v>
      </c>
      <c r="B20" s="17" t="s">
        <v>30</v>
      </c>
      <c r="C20" s="18">
        <v>136000</v>
      </c>
      <c r="D20" s="18">
        <v>19900</v>
      </c>
      <c r="E20" s="19">
        <v>19939</v>
      </c>
      <c r="F20" s="20">
        <f t="shared" si="4"/>
        <v>100.19597989949749</v>
      </c>
      <c r="G20" s="10"/>
      <c r="H20" s="10"/>
      <c r="I20" s="10"/>
      <c r="J20" s="10"/>
      <c r="K20" s="10"/>
      <c r="L20" s="10"/>
      <c r="M20" s="10"/>
      <c r="N20" s="10"/>
      <c r="O20" s="10"/>
      <c r="P20" s="10"/>
      <c r="Q20" s="10"/>
      <c r="R20" s="10"/>
      <c r="S20" s="10"/>
      <c r="T20" s="10"/>
      <c r="U20" s="10"/>
      <c r="V20" s="10"/>
      <c r="W20" s="10"/>
      <c r="X20" s="10"/>
      <c r="Y20" s="10"/>
      <c r="Z20" s="10"/>
    </row>
    <row r="21" spans="1:26" ht="29.25" customHeight="1" x14ac:dyDescent="0.25">
      <c r="A21" s="16" t="s">
        <v>31</v>
      </c>
      <c r="B21" s="17" t="s">
        <v>32</v>
      </c>
      <c r="C21" s="18">
        <v>505000</v>
      </c>
      <c r="D21" s="18">
        <v>181000</v>
      </c>
      <c r="E21" s="19">
        <v>181093.27</v>
      </c>
      <c r="F21" s="20">
        <f t="shared" si="4"/>
        <v>100.05153038674032</v>
      </c>
      <c r="G21" s="10"/>
      <c r="H21" s="10"/>
      <c r="I21" s="10"/>
      <c r="J21" s="10"/>
      <c r="K21" s="10"/>
      <c r="L21" s="10"/>
      <c r="M21" s="10"/>
      <c r="N21" s="10"/>
      <c r="O21" s="10"/>
      <c r="P21" s="10"/>
      <c r="Q21" s="10"/>
      <c r="R21" s="10"/>
      <c r="S21" s="10"/>
      <c r="T21" s="10"/>
      <c r="U21" s="10"/>
      <c r="V21" s="10"/>
      <c r="W21" s="10"/>
      <c r="X21" s="10"/>
      <c r="Y21" s="10"/>
      <c r="Z21" s="10"/>
    </row>
    <row r="22" spans="1:26" ht="25.5" customHeight="1" x14ac:dyDescent="0.25">
      <c r="A22" s="16" t="s">
        <v>33</v>
      </c>
      <c r="B22" s="17" t="s">
        <v>34</v>
      </c>
      <c r="C22" s="18">
        <v>29700</v>
      </c>
      <c r="D22" s="18">
        <v>13700</v>
      </c>
      <c r="E22" s="19">
        <v>13700</v>
      </c>
      <c r="F22" s="20">
        <f t="shared" si="4"/>
        <v>100</v>
      </c>
      <c r="G22" s="10"/>
      <c r="H22" s="10"/>
      <c r="I22" s="10"/>
      <c r="J22" s="10"/>
      <c r="K22" s="10"/>
      <c r="L22" s="10"/>
      <c r="M22" s="10"/>
      <c r="N22" s="10"/>
      <c r="O22" s="10"/>
      <c r="P22" s="10"/>
      <c r="Q22" s="10"/>
      <c r="R22" s="10"/>
      <c r="S22" s="10"/>
      <c r="T22" s="10"/>
      <c r="U22" s="10"/>
      <c r="V22" s="10"/>
      <c r="W22" s="10"/>
      <c r="X22" s="10"/>
      <c r="Y22" s="10"/>
      <c r="Z22" s="10"/>
    </row>
    <row r="23" spans="1:26" ht="23.25" customHeight="1" x14ac:dyDescent="0.25">
      <c r="A23" s="21" t="s">
        <v>35</v>
      </c>
      <c r="B23" s="22" t="s">
        <v>36</v>
      </c>
      <c r="C23" s="23">
        <f t="shared" ref="C23:D23" si="5">C24+C25+C26+C27</f>
        <v>31700000</v>
      </c>
      <c r="D23" s="23">
        <f t="shared" si="5"/>
        <v>15390000</v>
      </c>
      <c r="E23" s="24">
        <f>SUM(E24:E27)</f>
        <v>16002160.300000001</v>
      </c>
      <c r="F23" s="25">
        <f t="shared" si="4"/>
        <v>103.9776497725796</v>
      </c>
      <c r="G23" s="10"/>
      <c r="H23" s="10"/>
      <c r="I23" s="10"/>
      <c r="J23" s="10"/>
      <c r="K23" s="10"/>
      <c r="L23" s="10"/>
      <c r="M23" s="10"/>
      <c r="N23" s="10"/>
      <c r="O23" s="10"/>
      <c r="P23" s="10"/>
      <c r="Q23" s="10"/>
      <c r="R23" s="10"/>
      <c r="S23" s="10"/>
      <c r="T23" s="10"/>
      <c r="U23" s="10"/>
      <c r="V23" s="10"/>
      <c r="W23" s="10"/>
      <c r="X23" s="10"/>
      <c r="Y23" s="10"/>
      <c r="Z23" s="10"/>
    </row>
    <row r="24" spans="1:26" ht="21" customHeight="1" x14ac:dyDescent="0.25">
      <c r="A24" s="16" t="s">
        <v>37</v>
      </c>
      <c r="B24" s="17" t="s">
        <v>38</v>
      </c>
      <c r="C24" s="18">
        <v>1900000</v>
      </c>
      <c r="D24" s="18">
        <v>770000</v>
      </c>
      <c r="E24" s="19">
        <v>894158.3</v>
      </c>
      <c r="F24" s="20">
        <f t="shared" si="4"/>
        <v>116.12445454545454</v>
      </c>
      <c r="G24" s="10"/>
      <c r="H24" s="10"/>
      <c r="I24" s="10"/>
      <c r="J24" s="10"/>
      <c r="K24" s="10"/>
      <c r="L24" s="10"/>
      <c r="M24" s="10"/>
      <c r="N24" s="10"/>
      <c r="O24" s="10"/>
      <c r="P24" s="10"/>
      <c r="Q24" s="10"/>
      <c r="R24" s="10"/>
      <c r="S24" s="10"/>
      <c r="T24" s="10"/>
      <c r="U24" s="10"/>
      <c r="V24" s="10"/>
      <c r="W24" s="10"/>
      <c r="X24" s="10"/>
      <c r="Y24" s="10"/>
      <c r="Z24" s="10"/>
    </row>
    <row r="25" spans="1:26" ht="19.5" customHeight="1" x14ac:dyDescent="0.25">
      <c r="A25" s="16" t="s">
        <v>39</v>
      </c>
      <c r="B25" s="17" t="s">
        <v>38</v>
      </c>
      <c r="C25" s="18">
        <v>16500000</v>
      </c>
      <c r="D25" s="18">
        <v>7640000</v>
      </c>
      <c r="E25" s="19">
        <v>7835326.8899999997</v>
      </c>
      <c r="F25" s="20">
        <f t="shared" si="4"/>
        <v>102.55663468586387</v>
      </c>
      <c r="G25" s="10"/>
      <c r="H25" s="10"/>
      <c r="I25" s="10"/>
      <c r="J25" s="10"/>
      <c r="K25" s="10"/>
      <c r="L25" s="10"/>
      <c r="M25" s="10"/>
      <c r="N25" s="10"/>
      <c r="O25" s="10"/>
      <c r="P25" s="10"/>
      <c r="Q25" s="10"/>
      <c r="R25" s="10"/>
      <c r="S25" s="10"/>
      <c r="T25" s="10"/>
      <c r="U25" s="10"/>
      <c r="V25" s="10"/>
      <c r="W25" s="10"/>
      <c r="X25" s="10"/>
      <c r="Y25" s="10"/>
      <c r="Z25" s="10"/>
    </row>
    <row r="26" spans="1:26" ht="12.75" customHeight="1" x14ac:dyDescent="0.25">
      <c r="A26" s="16" t="s">
        <v>40</v>
      </c>
      <c r="B26" s="17" t="s">
        <v>41</v>
      </c>
      <c r="C26" s="18">
        <v>8400000</v>
      </c>
      <c r="D26" s="18">
        <v>4450000</v>
      </c>
      <c r="E26" s="19">
        <v>4567925.2</v>
      </c>
      <c r="F26" s="20">
        <f t="shared" si="4"/>
        <v>102.65000449438202</v>
      </c>
      <c r="G26" s="10"/>
      <c r="H26" s="10"/>
      <c r="I26" s="10"/>
      <c r="J26" s="10"/>
      <c r="K26" s="10"/>
      <c r="L26" s="10"/>
      <c r="M26" s="10"/>
      <c r="N26" s="10"/>
      <c r="O26" s="10"/>
      <c r="P26" s="10"/>
      <c r="Q26" s="10"/>
      <c r="R26" s="10"/>
      <c r="S26" s="10"/>
      <c r="T26" s="10"/>
      <c r="U26" s="10"/>
      <c r="V26" s="10"/>
      <c r="W26" s="10"/>
      <c r="X26" s="10"/>
      <c r="Y26" s="10"/>
      <c r="Z26" s="10"/>
    </row>
    <row r="27" spans="1:26" ht="12.75" customHeight="1" x14ac:dyDescent="0.25">
      <c r="A27" s="16" t="s">
        <v>42</v>
      </c>
      <c r="B27" s="17" t="s">
        <v>43</v>
      </c>
      <c r="C27" s="18">
        <v>4900000</v>
      </c>
      <c r="D27" s="18">
        <v>2530000</v>
      </c>
      <c r="E27" s="19">
        <v>2704749.91</v>
      </c>
      <c r="F27" s="20">
        <f t="shared" si="4"/>
        <v>106.90711106719368</v>
      </c>
      <c r="G27" s="10"/>
      <c r="H27" s="10"/>
      <c r="I27" s="10"/>
      <c r="J27" s="10"/>
      <c r="K27" s="10"/>
      <c r="L27" s="10"/>
      <c r="M27" s="10"/>
      <c r="N27" s="10"/>
      <c r="O27" s="10"/>
      <c r="P27" s="10"/>
      <c r="Q27" s="10"/>
      <c r="R27" s="10"/>
      <c r="S27" s="10"/>
      <c r="T27" s="10"/>
      <c r="U27" s="10"/>
      <c r="V27" s="10"/>
      <c r="W27" s="10"/>
      <c r="X27" s="10"/>
      <c r="Y27" s="10"/>
      <c r="Z27" s="10"/>
    </row>
    <row r="28" spans="1:26" ht="27" customHeight="1" x14ac:dyDescent="0.25">
      <c r="A28" s="21" t="s">
        <v>44</v>
      </c>
      <c r="B28" s="22" t="s">
        <v>45</v>
      </c>
      <c r="C28" s="23">
        <f t="shared" ref="C28:D28" si="6">C29+C30+C31+C32</f>
        <v>10423800</v>
      </c>
      <c r="D28" s="23">
        <f t="shared" si="6"/>
        <v>4705700</v>
      </c>
      <c r="E28" s="24">
        <f>SUM(E29:E32)</f>
        <v>4900105.7200000007</v>
      </c>
      <c r="F28" s="25">
        <f t="shared" si="4"/>
        <v>104.13128163716345</v>
      </c>
      <c r="G28" s="10"/>
      <c r="H28" s="10"/>
      <c r="I28" s="10"/>
      <c r="J28" s="10"/>
      <c r="K28" s="10"/>
      <c r="L28" s="10"/>
      <c r="M28" s="10"/>
      <c r="N28" s="10"/>
      <c r="O28" s="10"/>
      <c r="P28" s="10"/>
      <c r="Q28" s="10"/>
      <c r="R28" s="10"/>
      <c r="S28" s="10"/>
      <c r="T28" s="10"/>
      <c r="U28" s="10"/>
      <c r="V28" s="10"/>
      <c r="W28" s="10"/>
      <c r="X28" s="10"/>
      <c r="Y28" s="10"/>
      <c r="Z28" s="10"/>
    </row>
    <row r="29" spans="1:26" ht="27.75" customHeight="1" x14ac:dyDescent="0.25">
      <c r="A29" s="16" t="s">
        <v>46</v>
      </c>
      <c r="B29" s="17" t="s">
        <v>47</v>
      </c>
      <c r="C29" s="18">
        <v>53800</v>
      </c>
      <c r="D29" s="18">
        <v>25700</v>
      </c>
      <c r="E29" s="19">
        <v>25918.63</v>
      </c>
      <c r="F29" s="20">
        <f t="shared" si="4"/>
        <v>100.85070038910506</v>
      </c>
      <c r="G29" s="10"/>
      <c r="H29" s="10"/>
      <c r="I29" s="10"/>
      <c r="J29" s="10"/>
      <c r="K29" s="10"/>
      <c r="L29" s="10"/>
      <c r="M29" s="10"/>
      <c r="N29" s="10"/>
      <c r="O29" s="10"/>
      <c r="P29" s="10"/>
      <c r="Q29" s="10"/>
      <c r="R29" s="10"/>
      <c r="S29" s="10"/>
      <c r="T29" s="10"/>
      <c r="U29" s="10"/>
      <c r="V29" s="10"/>
      <c r="W29" s="10"/>
      <c r="X29" s="10"/>
      <c r="Y29" s="10"/>
      <c r="Z29" s="10"/>
    </row>
    <row r="30" spans="1:26" ht="27.75" customHeight="1" x14ac:dyDescent="0.25">
      <c r="A30" s="16" t="s">
        <v>48</v>
      </c>
      <c r="B30" s="17" t="s">
        <v>49</v>
      </c>
      <c r="C30" s="18">
        <v>1270000</v>
      </c>
      <c r="D30" s="18">
        <v>280000</v>
      </c>
      <c r="E30" s="19">
        <v>287989.87</v>
      </c>
      <c r="F30" s="20">
        <f t="shared" si="4"/>
        <v>102.853525</v>
      </c>
      <c r="G30" s="10"/>
      <c r="H30" s="10"/>
      <c r="I30" s="10"/>
      <c r="J30" s="10"/>
      <c r="K30" s="10"/>
      <c r="L30" s="10"/>
      <c r="M30" s="10"/>
      <c r="N30" s="10"/>
      <c r="O30" s="10"/>
      <c r="P30" s="10"/>
      <c r="Q30" s="10"/>
      <c r="R30" s="10"/>
      <c r="S30" s="10"/>
      <c r="T30" s="10"/>
      <c r="U30" s="10"/>
      <c r="V30" s="10"/>
      <c r="W30" s="10"/>
      <c r="X30" s="10"/>
      <c r="Y30" s="10"/>
      <c r="Z30" s="10"/>
    </row>
    <row r="31" spans="1:26" ht="26.25" customHeight="1" x14ac:dyDescent="0.25">
      <c r="A31" s="16" t="s">
        <v>50</v>
      </c>
      <c r="B31" s="17" t="s">
        <v>51</v>
      </c>
      <c r="C31" s="18">
        <v>2650000</v>
      </c>
      <c r="D31" s="18">
        <v>625000</v>
      </c>
      <c r="E31" s="19">
        <v>744729.35</v>
      </c>
      <c r="F31" s="20">
        <f t="shared" si="4"/>
        <v>119.15669600000001</v>
      </c>
      <c r="G31" s="10"/>
      <c r="H31" s="10"/>
      <c r="I31" s="10"/>
      <c r="J31" s="10"/>
      <c r="K31" s="10"/>
      <c r="L31" s="10"/>
      <c r="M31" s="10"/>
      <c r="N31" s="10"/>
      <c r="O31" s="10"/>
      <c r="P31" s="10"/>
      <c r="Q31" s="10"/>
      <c r="R31" s="10"/>
      <c r="S31" s="10"/>
      <c r="T31" s="10"/>
      <c r="U31" s="10"/>
      <c r="V31" s="10"/>
      <c r="W31" s="10"/>
      <c r="X31" s="10"/>
      <c r="Y31" s="10"/>
      <c r="Z31" s="10"/>
    </row>
    <row r="32" spans="1:26" ht="26.25" customHeight="1" x14ac:dyDescent="0.25">
      <c r="A32" s="16" t="s">
        <v>52</v>
      </c>
      <c r="B32" s="17" t="s">
        <v>53</v>
      </c>
      <c r="C32" s="18">
        <v>6450000</v>
      </c>
      <c r="D32" s="18">
        <v>3775000</v>
      </c>
      <c r="E32" s="19">
        <v>3841467.87</v>
      </c>
      <c r="F32" s="20">
        <f t="shared" si="4"/>
        <v>101.76073827814569</v>
      </c>
      <c r="G32" s="10"/>
      <c r="H32" s="10"/>
      <c r="I32" s="10"/>
      <c r="J32" s="10"/>
      <c r="K32" s="10"/>
      <c r="L32" s="10"/>
      <c r="M32" s="10"/>
      <c r="N32" s="10"/>
      <c r="O32" s="10"/>
      <c r="P32" s="10"/>
      <c r="Q32" s="10"/>
      <c r="R32" s="10"/>
      <c r="S32" s="10"/>
      <c r="T32" s="10"/>
      <c r="U32" s="10"/>
      <c r="V32" s="10"/>
      <c r="W32" s="10"/>
      <c r="X32" s="10"/>
      <c r="Y32" s="10"/>
      <c r="Z32" s="10"/>
    </row>
    <row r="33" spans="1:26" ht="22.5" customHeight="1" x14ac:dyDescent="0.25">
      <c r="A33" s="21" t="s">
        <v>44</v>
      </c>
      <c r="B33" s="22" t="s">
        <v>54</v>
      </c>
      <c r="C33" s="23">
        <f t="shared" ref="C33:D33" si="7">C34+C35+C36+C37</f>
        <v>51665000</v>
      </c>
      <c r="D33" s="23">
        <f t="shared" si="7"/>
        <v>26070500</v>
      </c>
      <c r="E33" s="26">
        <f>SUM(E34:E37)</f>
        <v>26506435.780000001</v>
      </c>
      <c r="F33" s="25">
        <f t="shared" si="4"/>
        <v>101.67214199957809</v>
      </c>
      <c r="G33" s="10"/>
      <c r="H33" s="10"/>
      <c r="I33" s="10"/>
      <c r="J33" s="10"/>
      <c r="K33" s="10"/>
      <c r="L33" s="10"/>
      <c r="M33" s="10"/>
      <c r="N33" s="10"/>
      <c r="O33" s="10"/>
      <c r="P33" s="10"/>
      <c r="Q33" s="10"/>
      <c r="R33" s="10"/>
      <c r="S33" s="10"/>
      <c r="T33" s="10"/>
      <c r="U33" s="10"/>
      <c r="V33" s="10"/>
      <c r="W33" s="10"/>
      <c r="X33" s="10"/>
      <c r="Y33" s="10"/>
      <c r="Z33" s="10"/>
    </row>
    <row r="34" spans="1:26" ht="23.25" customHeight="1" x14ac:dyDescent="0.25">
      <c r="A34" s="16" t="s">
        <v>55</v>
      </c>
      <c r="B34" s="17" t="s">
        <v>56</v>
      </c>
      <c r="C34" s="18">
        <v>30800000</v>
      </c>
      <c r="D34" s="18">
        <v>15125000</v>
      </c>
      <c r="E34" s="19">
        <v>15483959.42</v>
      </c>
      <c r="F34" s="20">
        <f t="shared" si="4"/>
        <v>102.37328542148761</v>
      </c>
      <c r="G34" s="10"/>
      <c r="H34" s="10"/>
      <c r="I34" s="10"/>
      <c r="J34" s="10"/>
      <c r="K34" s="10"/>
      <c r="L34" s="10"/>
      <c r="M34" s="10"/>
      <c r="N34" s="10"/>
      <c r="O34" s="10"/>
      <c r="P34" s="10"/>
      <c r="Q34" s="10"/>
      <c r="R34" s="10"/>
      <c r="S34" s="10"/>
      <c r="T34" s="10"/>
      <c r="U34" s="10"/>
      <c r="V34" s="10"/>
      <c r="W34" s="10"/>
      <c r="X34" s="10"/>
      <c r="Y34" s="10"/>
      <c r="Z34" s="10"/>
    </row>
    <row r="35" spans="1:26" ht="23.25" customHeight="1" x14ac:dyDescent="0.25">
      <c r="A35" s="16" t="s">
        <v>57</v>
      </c>
      <c r="B35" s="17" t="s">
        <v>58</v>
      </c>
      <c r="C35" s="18">
        <v>16900000</v>
      </c>
      <c r="D35" s="18">
        <v>8500000</v>
      </c>
      <c r="E35" s="19">
        <v>8530271.5199999996</v>
      </c>
      <c r="F35" s="20">
        <f t="shared" si="4"/>
        <v>100.35613552941176</v>
      </c>
      <c r="G35" s="10"/>
      <c r="H35" s="10"/>
      <c r="I35" s="10"/>
      <c r="J35" s="10"/>
      <c r="K35" s="10"/>
      <c r="L35" s="10"/>
      <c r="M35" s="10"/>
      <c r="N35" s="10"/>
      <c r="O35" s="10"/>
      <c r="P35" s="10"/>
      <c r="Q35" s="10"/>
      <c r="R35" s="10"/>
      <c r="S35" s="10"/>
      <c r="T35" s="10"/>
      <c r="U35" s="10"/>
      <c r="V35" s="10"/>
      <c r="W35" s="10"/>
      <c r="X35" s="10"/>
      <c r="Y35" s="10"/>
      <c r="Z35" s="10"/>
    </row>
    <row r="36" spans="1:26" ht="26.25" customHeight="1" x14ac:dyDescent="0.25">
      <c r="A36" s="16" t="s">
        <v>59</v>
      </c>
      <c r="B36" s="17" t="s">
        <v>60</v>
      </c>
      <c r="C36" s="18">
        <v>1850000</v>
      </c>
      <c r="D36" s="18">
        <v>1220000</v>
      </c>
      <c r="E36" s="19">
        <v>1232618.51</v>
      </c>
      <c r="F36" s="20">
        <f t="shared" si="4"/>
        <v>101.03430409836065</v>
      </c>
      <c r="G36" s="10"/>
      <c r="H36" s="10"/>
      <c r="I36" s="10"/>
      <c r="J36" s="10"/>
      <c r="K36" s="10"/>
      <c r="L36" s="10"/>
      <c r="M36" s="10"/>
      <c r="N36" s="10"/>
      <c r="O36" s="10"/>
      <c r="P36" s="10"/>
      <c r="Q36" s="10"/>
      <c r="R36" s="10"/>
      <c r="S36" s="10"/>
      <c r="T36" s="10"/>
      <c r="U36" s="10"/>
      <c r="V36" s="10"/>
      <c r="W36" s="10"/>
      <c r="X36" s="10"/>
      <c r="Y36" s="10"/>
      <c r="Z36" s="10"/>
    </row>
    <row r="37" spans="1:26" ht="26.25" customHeight="1" x14ac:dyDescent="0.25">
      <c r="A37" s="16" t="s">
        <v>61</v>
      </c>
      <c r="B37" s="17" t="s">
        <v>62</v>
      </c>
      <c r="C37" s="18">
        <v>2115000</v>
      </c>
      <c r="D37" s="18">
        <v>1225500</v>
      </c>
      <c r="E37" s="19">
        <v>1259586.33</v>
      </c>
      <c r="F37" s="20">
        <f t="shared" si="4"/>
        <v>102.7814222766218</v>
      </c>
      <c r="G37" s="10"/>
      <c r="H37" s="10"/>
      <c r="I37" s="10"/>
      <c r="J37" s="10"/>
      <c r="K37" s="10"/>
      <c r="L37" s="10"/>
      <c r="M37" s="10"/>
      <c r="N37" s="10"/>
      <c r="O37" s="10"/>
      <c r="P37" s="10"/>
      <c r="Q37" s="10"/>
      <c r="R37" s="10"/>
      <c r="S37" s="10"/>
      <c r="T37" s="10"/>
      <c r="U37" s="10"/>
      <c r="V37" s="10"/>
      <c r="W37" s="10"/>
      <c r="X37" s="10"/>
      <c r="Y37" s="10"/>
      <c r="Z37" s="10"/>
    </row>
    <row r="38" spans="1:26" ht="25.5" customHeight="1" x14ac:dyDescent="0.25">
      <c r="A38" s="21" t="s">
        <v>44</v>
      </c>
      <c r="B38" s="22" t="s">
        <v>63</v>
      </c>
      <c r="C38" s="23">
        <f t="shared" ref="C38:D38" si="8">C39+C40</f>
        <v>112100</v>
      </c>
      <c r="D38" s="23">
        <f t="shared" si="8"/>
        <v>112100</v>
      </c>
      <c r="E38" s="24">
        <f>SUM(E39:E40)</f>
        <v>112165.48</v>
      </c>
      <c r="F38" s="25">
        <f t="shared" si="4"/>
        <v>100.05841213202498</v>
      </c>
      <c r="G38" s="10"/>
      <c r="H38" s="10"/>
      <c r="I38" s="10"/>
      <c r="J38" s="10"/>
      <c r="K38" s="10"/>
      <c r="L38" s="10"/>
      <c r="M38" s="10"/>
      <c r="N38" s="10"/>
      <c r="O38" s="10"/>
      <c r="P38" s="10"/>
      <c r="Q38" s="10"/>
      <c r="R38" s="10"/>
      <c r="S38" s="10"/>
      <c r="T38" s="10"/>
      <c r="U38" s="10"/>
      <c r="V38" s="10"/>
      <c r="W38" s="10"/>
      <c r="X38" s="10"/>
      <c r="Y38" s="10"/>
      <c r="Z38" s="10"/>
    </row>
    <row r="39" spans="1:26" ht="22.5" customHeight="1" x14ac:dyDescent="0.25">
      <c r="A39" s="16" t="s">
        <v>64</v>
      </c>
      <c r="B39" s="17" t="s">
        <v>65</v>
      </c>
      <c r="C39" s="18">
        <v>25000</v>
      </c>
      <c r="D39" s="18">
        <v>25000</v>
      </c>
      <c r="E39" s="19">
        <v>25000</v>
      </c>
      <c r="F39" s="20">
        <f t="shared" si="4"/>
        <v>100</v>
      </c>
      <c r="G39" s="10"/>
      <c r="H39" s="10"/>
      <c r="I39" s="10"/>
      <c r="J39" s="10"/>
      <c r="K39" s="10"/>
      <c r="L39" s="10"/>
      <c r="M39" s="10"/>
      <c r="N39" s="10"/>
      <c r="O39" s="10"/>
      <c r="P39" s="10"/>
      <c r="Q39" s="10"/>
      <c r="R39" s="10"/>
      <c r="S39" s="10"/>
      <c r="T39" s="10"/>
      <c r="U39" s="10"/>
      <c r="V39" s="10"/>
      <c r="W39" s="10"/>
      <c r="X39" s="10"/>
      <c r="Y39" s="10"/>
      <c r="Z39" s="10"/>
    </row>
    <row r="40" spans="1:26" ht="18.75" customHeight="1" x14ac:dyDescent="0.25">
      <c r="A40" s="16" t="s">
        <v>66</v>
      </c>
      <c r="B40" s="17" t="s">
        <v>67</v>
      </c>
      <c r="C40" s="18">
        <v>87100</v>
      </c>
      <c r="D40" s="18">
        <v>87100</v>
      </c>
      <c r="E40" s="19">
        <v>87165.48</v>
      </c>
      <c r="F40" s="20">
        <f t="shared" si="4"/>
        <v>100.07517795637197</v>
      </c>
      <c r="G40" s="10"/>
      <c r="H40" s="10"/>
      <c r="I40" s="10"/>
      <c r="J40" s="10"/>
      <c r="K40" s="10"/>
      <c r="L40" s="10"/>
      <c r="M40" s="10"/>
      <c r="N40" s="10"/>
      <c r="O40" s="10"/>
      <c r="P40" s="10"/>
      <c r="Q40" s="10"/>
      <c r="R40" s="10"/>
      <c r="S40" s="10"/>
      <c r="T40" s="10"/>
      <c r="U40" s="10"/>
      <c r="V40" s="10"/>
      <c r="W40" s="10"/>
      <c r="X40" s="10"/>
      <c r="Y40" s="10"/>
      <c r="Z40" s="10"/>
    </row>
    <row r="41" spans="1:26" ht="25.5" customHeight="1" x14ac:dyDescent="0.25">
      <c r="A41" s="21">
        <v>18030000</v>
      </c>
      <c r="B41" s="22" t="s">
        <v>68</v>
      </c>
      <c r="C41" s="23">
        <v>38400</v>
      </c>
      <c r="D41" s="23">
        <v>7900</v>
      </c>
      <c r="E41" s="24">
        <v>7978.11</v>
      </c>
      <c r="F41" s="25">
        <f t="shared" si="4"/>
        <v>100.98873417721519</v>
      </c>
      <c r="G41" s="10"/>
      <c r="H41" s="10"/>
      <c r="I41" s="10"/>
      <c r="J41" s="10"/>
      <c r="K41" s="10"/>
      <c r="L41" s="10"/>
      <c r="M41" s="10"/>
      <c r="N41" s="10"/>
      <c r="O41" s="10"/>
      <c r="P41" s="10"/>
      <c r="Q41" s="10"/>
      <c r="R41" s="10"/>
      <c r="S41" s="10"/>
      <c r="T41" s="10"/>
      <c r="U41" s="10"/>
      <c r="V41" s="10"/>
      <c r="W41" s="10"/>
      <c r="X41" s="10"/>
      <c r="Y41" s="10"/>
      <c r="Z41" s="10"/>
    </row>
    <row r="42" spans="1:26" ht="45.75" hidden="1" customHeight="1" x14ac:dyDescent="0.25">
      <c r="A42" s="16" t="s">
        <v>69</v>
      </c>
      <c r="B42" s="17" t="s">
        <v>70</v>
      </c>
      <c r="C42" s="18">
        <v>30000</v>
      </c>
      <c r="D42" s="18">
        <v>30002.5</v>
      </c>
      <c r="E42" s="19">
        <f t="shared" ref="E42:F42" si="9">IF(C42=0,0,D42/C42*100)</f>
        <v>100.00833333333334</v>
      </c>
      <c r="F42" s="27">
        <f t="shared" si="9"/>
        <v>0.33333333333333337</v>
      </c>
      <c r="G42" s="10"/>
      <c r="H42" s="10"/>
      <c r="I42" s="10"/>
      <c r="J42" s="10"/>
      <c r="K42" s="10"/>
      <c r="L42" s="10"/>
      <c r="M42" s="10"/>
      <c r="N42" s="10"/>
      <c r="O42" s="10"/>
      <c r="P42" s="10"/>
      <c r="Q42" s="10"/>
      <c r="R42" s="10"/>
      <c r="S42" s="10"/>
      <c r="T42" s="10"/>
      <c r="U42" s="10"/>
      <c r="V42" s="10"/>
      <c r="W42" s="10"/>
      <c r="X42" s="10"/>
      <c r="Y42" s="10"/>
      <c r="Z42" s="10"/>
    </row>
    <row r="43" spans="1:26" ht="23.25" customHeight="1" x14ac:dyDescent="0.25">
      <c r="A43" s="21" t="s">
        <v>71</v>
      </c>
      <c r="B43" s="22" t="s">
        <v>72</v>
      </c>
      <c r="C43" s="23">
        <f t="shared" ref="C43:D43" si="10">C44+C45+C46</f>
        <v>54100000</v>
      </c>
      <c r="D43" s="23">
        <f t="shared" si="10"/>
        <v>27205000</v>
      </c>
      <c r="E43" s="24">
        <f>SUM(E44:E46)</f>
        <v>28217813.5</v>
      </c>
      <c r="F43" s="25">
        <f t="shared" ref="F43:F46" si="11">IF(D43=0,0,E43/D43*100)</f>
        <v>103.72289468847637</v>
      </c>
      <c r="G43" s="10"/>
      <c r="H43" s="10"/>
      <c r="I43" s="10"/>
      <c r="J43" s="10"/>
      <c r="K43" s="10"/>
      <c r="L43" s="10"/>
      <c r="M43" s="10"/>
      <c r="N43" s="10"/>
      <c r="O43" s="10"/>
      <c r="P43" s="10"/>
      <c r="Q43" s="10"/>
      <c r="R43" s="10"/>
      <c r="S43" s="10"/>
      <c r="T43" s="10"/>
      <c r="U43" s="10"/>
      <c r="V43" s="10"/>
      <c r="W43" s="10"/>
      <c r="X43" s="10"/>
      <c r="Y43" s="10"/>
      <c r="Z43" s="10"/>
    </row>
    <row r="44" spans="1:26" ht="24" customHeight="1" x14ac:dyDescent="0.25">
      <c r="A44" s="16" t="s">
        <v>73</v>
      </c>
      <c r="B44" s="17" t="s">
        <v>74</v>
      </c>
      <c r="C44" s="18">
        <v>4700000</v>
      </c>
      <c r="D44" s="18">
        <v>2880000</v>
      </c>
      <c r="E44" s="19">
        <v>2993090.93</v>
      </c>
      <c r="F44" s="20">
        <f t="shared" si="11"/>
        <v>103.9267684027778</v>
      </c>
      <c r="G44" s="10"/>
      <c r="H44" s="10"/>
      <c r="I44" s="10"/>
      <c r="J44" s="10"/>
      <c r="K44" s="10"/>
      <c r="L44" s="10"/>
      <c r="M44" s="10"/>
      <c r="N44" s="10"/>
      <c r="O44" s="10"/>
      <c r="P44" s="10"/>
      <c r="Q44" s="10"/>
      <c r="R44" s="10"/>
      <c r="S44" s="10"/>
      <c r="T44" s="10"/>
      <c r="U44" s="10"/>
      <c r="V44" s="10"/>
      <c r="W44" s="10"/>
      <c r="X44" s="10"/>
      <c r="Y44" s="10"/>
      <c r="Z44" s="10"/>
    </row>
    <row r="45" spans="1:26" ht="21.75" customHeight="1" x14ac:dyDescent="0.25">
      <c r="A45" s="16" t="s">
        <v>75</v>
      </c>
      <c r="B45" s="17" t="s">
        <v>76</v>
      </c>
      <c r="C45" s="18">
        <v>47000000</v>
      </c>
      <c r="D45" s="18">
        <v>23400000</v>
      </c>
      <c r="E45" s="19">
        <v>24255934.98</v>
      </c>
      <c r="F45" s="20">
        <f t="shared" si="11"/>
        <v>103.65784179487181</v>
      </c>
      <c r="G45" s="10"/>
      <c r="H45" s="10"/>
      <c r="I45" s="10"/>
      <c r="J45" s="10"/>
      <c r="K45" s="10"/>
      <c r="L45" s="10"/>
      <c r="M45" s="10"/>
      <c r="N45" s="10"/>
      <c r="O45" s="10"/>
      <c r="P45" s="10"/>
      <c r="Q45" s="10"/>
      <c r="R45" s="10"/>
      <c r="S45" s="10"/>
      <c r="T45" s="10"/>
      <c r="U45" s="10"/>
      <c r="V45" s="10"/>
      <c r="W45" s="10"/>
      <c r="X45" s="10"/>
      <c r="Y45" s="10"/>
      <c r="Z45" s="10"/>
    </row>
    <row r="46" spans="1:26" ht="43.5" customHeight="1" x14ac:dyDescent="0.25">
      <c r="A46" s="16" t="s">
        <v>77</v>
      </c>
      <c r="B46" s="17" t="s">
        <v>78</v>
      </c>
      <c r="C46" s="18">
        <v>2400000</v>
      </c>
      <c r="D46" s="18">
        <v>925000</v>
      </c>
      <c r="E46" s="19">
        <v>968787.59</v>
      </c>
      <c r="F46" s="20">
        <f t="shared" si="11"/>
        <v>104.7337935135135</v>
      </c>
      <c r="G46" s="10"/>
      <c r="H46" s="10"/>
      <c r="I46" s="10"/>
      <c r="J46" s="10"/>
      <c r="K46" s="10"/>
      <c r="L46" s="10"/>
      <c r="M46" s="10"/>
      <c r="N46" s="10"/>
      <c r="O46" s="10"/>
      <c r="P46" s="10"/>
      <c r="Q46" s="10"/>
      <c r="R46" s="10"/>
      <c r="S46" s="10"/>
      <c r="T46" s="10"/>
      <c r="U46" s="10"/>
      <c r="V46" s="10"/>
      <c r="W46" s="10"/>
      <c r="X46" s="10"/>
      <c r="Y46" s="10"/>
      <c r="Z46" s="10"/>
    </row>
    <row r="47" spans="1:26" ht="12.75" hidden="1" customHeight="1" x14ac:dyDescent="0.25">
      <c r="A47" s="21" t="s">
        <v>79</v>
      </c>
      <c r="B47" s="28" t="s">
        <v>80</v>
      </c>
      <c r="C47" s="23">
        <f t="shared" ref="C47:D47" si="12">C48</f>
        <v>0</v>
      </c>
      <c r="D47" s="23">
        <f t="shared" si="12"/>
        <v>0</v>
      </c>
      <c r="E47" s="19">
        <f t="shared" ref="E47:F47" si="13">IF(C47=0,0,D47/C47*100)</f>
        <v>0</v>
      </c>
      <c r="F47" s="27">
        <f t="shared" si="13"/>
        <v>0</v>
      </c>
      <c r="G47" s="10"/>
      <c r="H47" s="10"/>
      <c r="I47" s="10"/>
      <c r="J47" s="10"/>
      <c r="K47" s="10"/>
      <c r="L47" s="10"/>
      <c r="M47" s="10"/>
      <c r="N47" s="10"/>
      <c r="O47" s="10"/>
      <c r="P47" s="10"/>
      <c r="Q47" s="10"/>
      <c r="R47" s="10"/>
      <c r="S47" s="10"/>
      <c r="T47" s="10"/>
      <c r="U47" s="10"/>
      <c r="V47" s="10"/>
      <c r="W47" s="10"/>
      <c r="X47" s="10"/>
      <c r="Y47" s="10"/>
      <c r="Z47" s="10"/>
    </row>
    <row r="48" spans="1:26" ht="12.75" hidden="1" customHeight="1" x14ac:dyDescent="0.25">
      <c r="A48" s="16" t="s">
        <v>81</v>
      </c>
      <c r="B48" s="17" t="s">
        <v>82</v>
      </c>
      <c r="C48" s="18"/>
      <c r="D48" s="18"/>
      <c r="E48" s="19"/>
      <c r="F48" s="27">
        <f t="shared" ref="F48:F52" si="14">IF(D48=0,0,E48/D48*100)</f>
        <v>0</v>
      </c>
      <c r="G48" s="10"/>
      <c r="H48" s="10"/>
      <c r="I48" s="10"/>
      <c r="J48" s="10"/>
      <c r="K48" s="10"/>
      <c r="L48" s="10"/>
      <c r="M48" s="10"/>
      <c r="N48" s="10"/>
      <c r="O48" s="10"/>
      <c r="P48" s="10"/>
      <c r="Q48" s="10"/>
      <c r="R48" s="10"/>
      <c r="S48" s="10"/>
      <c r="T48" s="10"/>
      <c r="U48" s="10"/>
      <c r="V48" s="10"/>
      <c r="W48" s="10"/>
      <c r="X48" s="10"/>
      <c r="Y48" s="10"/>
      <c r="Z48" s="10"/>
    </row>
    <row r="49" spans="1:26" ht="22.5" customHeight="1" x14ac:dyDescent="0.25">
      <c r="A49" s="21" t="s">
        <v>83</v>
      </c>
      <c r="B49" s="22" t="s">
        <v>84</v>
      </c>
      <c r="C49" s="23">
        <f t="shared" ref="C49:D49" si="15">C50+C51+C52</f>
        <v>349400</v>
      </c>
      <c r="D49" s="23">
        <f t="shared" si="15"/>
        <v>266000</v>
      </c>
      <c r="E49" s="24">
        <f>SUM(E51:E52)</f>
        <v>302274.62</v>
      </c>
      <c r="F49" s="25">
        <f t="shared" si="14"/>
        <v>113.63707518796993</v>
      </c>
      <c r="G49" s="10"/>
      <c r="H49" s="10"/>
      <c r="I49" s="10"/>
      <c r="J49" s="10"/>
      <c r="K49" s="10"/>
      <c r="L49" s="10"/>
      <c r="M49" s="10"/>
      <c r="N49" s="10"/>
      <c r="O49" s="10"/>
      <c r="P49" s="10"/>
      <c r="Q49" s="10"/>
      <c r="R49" s="10"/>
      <c r="S49" s="10"/>
      <c r="T49" s="10"/>
      <c r="U49" s="10"/>
      <c r="V49" s="10"/>
      <c r="W49" s="10"/>
      <c r="X49" s="10"/>
      <c r="Y49" s="10"/>
      <c r="Z49" s="10"/>
    </row>
    <row r="50" spans="1:26" ht="12.75" hidden="1" customHeight="1" x14ac:dyDescent="0.25">
      <c r="A50" s="16">
        <v>21080900</v>
      </c>
      <c r="B50" s="17" t="s">
        <v>85</v>
      </c>
      <c r="C50" s="18"/>
      <c r="D50" s="18"/>
      <c r="E50" s="19"/>
      <c r="F50" s="27">
        <f t="shared" si="14"/>
        <v>0</v>
      </c>
      <c r="G50" s="10"/>
      <c r="H50" s="10"/>
      <c r="I50" s="10"/>
      <c r="J50" s="10"/>
      <c r="K50" s="10"/>
      <c r="L50" s="10"/>
      <c r="M50" s="10"/>
      <c r="N50" s="10"/>
      <c r="O50" s="10"/>
      <c r="P50" s="10"/>
      <c r="Q50" s="10"/>
      <c r="R50" s="10"/>
      <c r="S50" s="10"/>
      <c r="T50" s="10"/>
      <c r="U50" s="10"/>
      <c r="V50" s="10"/>
      <c r="W50" s="10"/>
      <c r="X50" s="10"/>
      <c r="Y50" s="10"/>
      <c r="Z50" s="10"/>
    </row>
    <row r="51" spans="1:26" ht="24" customHeight="1" x14ac:dyDescent="0.25">
      <c r="A51" s="16" t="s">
        <v>86</v>
      </c>
      <c r="B51" s="17" t="s">
        <v>87</v>
      </c>
      <c r="C51" s="18">
        <v>65800</v>
      </c>
      <c r="D51" s="18">
        <v>8400</v>
      </c>
      <c r="E51" s="19">
        <v>8412.61</v>
      </c>
      <c r="F51" s="20">
        <f t="shared" si="14"/>
        <v>100.15011904761906</v>
      </c>
      <c r="G51" s="10"/>
      <c r="H51" s="10"/>
      <c r="I51" s="10"/>
      <c r="J51" s="10"/>
      <c r="K51" s="10"/>
      <c r="L51" s="10"/>
      <c r="M51" s="10"/>
      <c r="N51" s="10"/>
      <c r="O51" s="10"/>
      <c r="P51" s="10"/>
      <c r="Q51" s="10"/>
      <c r="R51" s="10"/>
      <c r="S51" s="10"/>
      <c r="T51" s="10"/>
      <c r="U51" s="10"/>
      <c r="V51" s="10"/>
      <c r="W51" s="10"/>
      <c r="X51" s="10"/>
      <c r="Y51" s="10"/>
      <c r="Z51" s="10"/>
    </row>
    <row r="52" spans="1:26" ht="12.75" customHeight="1" x14ac:dyDescent="0.25">
      <c r="A52" s="16" t="s">
        <v>88</v>
      </c>
      <c r="B52" s="17" t="s">
        <v>89</v>
      </c>
      <c r="C52" s="18">
        <v>283600</v>
      </c>
      <c r="D52" s="18">
        <v>257600</v>
      </c>
      <c r="E52" s="19">
        <v>293862.01</v>
      </c>
      <c r="F52" s="20">
        <f t="shared" si="14"/>
        <v>114.07686723602485</v>
      </c>
      <c r="G52" s="10"/>
      <c r="H52" s="10"/>
      <c r="I52" s="10"/>
      <c r="J52" s="10"/>
      <c r="K52" s="10"/>
      <c r="L52" s="10"/>
      <c r="M52" s="10"/>
      <c r="N52" s="10"/>
      <c r="O52" s="10"/>
      <c r="P52" s="10"/>
      <c r="Q52" s="10"/>
      <c r="R52" s="10"/>
      <c r="S52" s="10"/>
      <c r="T52" s="10"/>
      <c r="U52" s="10"/>
      <c r="V52" s="10"/>
      <c r="W52" s="10"/>
      <c r="X52" s="10"/>
      <c r="Y52" s="10"/>
      <c r="Z52" s="10"/>
    </row>
    <row r="53" spans="1:26" ht="12.75" hidden="1" customHeight="1" x14ac:dyDescent="0.25">
      <c r="A53" s="16" t="s">
        <v>90</v>
      </c>
      <c r="B53" s="17" t="s">
        <v>91</v>
      </c>
      <c r="C53" s="18">
        <v>0</v>
      </c>
      <c r="D53" s="18">
        <v>0</v>
      </c>
      <c r="E53" s="19">
        <f t="shared" ref="E53:F53" si="16">IF(C53=0,0,D53/C53*100)</f>
        <v>0</v>
      </c>
      <c r="F53" s="27">
        <f t="shared" si="16"/>
        <v>0</v>
      </c>
      <c r="G53" s="10"/>
      <c r="H53" s="10"/>
      <c r="I53" s="10"/>
      <c r="J53" s="10"/>
      <c r="K53" s="10"/>
      <c r="L53" s="10"/>
      <c r="M53" s="10"/>
      <c r="N53" s="10"/>
      <c r="O53" s="10"/>
      <c r="P53" s="10"/>
      <c r="Q53" s="10"/>
      <c r="R53" s="10"/>
      <c r="S53" s="10"/>
      <c r="T53" s="10"/>
      <c r="U53" s="10"/>
      <c r="V53" s="10"/>
      <c r="W53" s="10"/>
      <c r="X53" s="10"/>
      <c r="Y53" s="10"/>
      <c r="Z53" s="10"/>
    </row>
    <row r="54" spans="1:26" ht="26.25" customHeight="1" x14ac:dyDescent="0.25">
      <c r="A54" s="21" t="s">
        <v>92</v>
      </c>
      <c r="B54" s="22" t="s">
        <v>93</v>
      </c>
      <c r="C54" s="23">
        <f t="shared" ref="C54:D54" si="17">C55+C56</f>
        <v>1530000</v>
      </c>
      <c r="D54" s="23">
        <f t="shared" si="17"/>
        <v>625000</v>
      </c>
      <c r="E54" s="24">
        <f>SUM(E55:E56)</f>
        <v>626303.99</v>
      </c>
      <c r="F54" s="25">
        <f t="shared" ref="F54:F61" si="18">IF(D54=0,0,E54/D54*100)</f>
        <v>100.20863840000001</v>
      </c>
      <c r="G54" s="10"/>
      <c r="H54" s="10"/>
      <c r="I54" s="10"/>
      <c r="J54" s="10"/>
      <c r="K54" s="10"/>
      <c r="L54" s="10"/>
      <c r="M54" s="10"/>
      <c r="N54" s="10"/>
      <c r="O54" s="10"/>
      <c r="P54" s="10"/>
      <c r="Q54" s="10"/>
      <c r="R54" s="10"/>
      <c r="S54" s="10"/>
      <c r="T54" s="10"/>
      <c r="U54" s="10"/>
      <c r="V54" s="10"/>
      <c r="W54" s="10"/>
      <c r="X54" s="10"/>
      <c r="Y54" s="10"/>
      <c r="Z54" s="10"/>
    </row>
    <row r="55" spans="1:26" ht="26.25" customHeight="1" x14ac:dyDescent="0.25">
      <c r="A55" s="16" t="s">
        <v>94</v>
      </c>
      <c r="B55" s="17" t="s">
        <v>95</v>
      </c>
      <c r="C55" s="18">
        <v>1400000</v>
      </c>
      <c r="D55" s="18">
        <v>576000</v>
      </c>
      <c r="E55" s="19">
        <v>576593.14</v>
      </c>
      <c r="F55" s="20">
        <f t="shared" si="18"/>
        <v>100.10297569444444</v>
      </c>
      <c r="G55" s="10"/>
      <c r="H55" s="10"/>
      <c r="I55" s="10"/>
      <c r="J55" s="10"/>
      <c r="K55" s="10"/>
      <c r="L55" s="10"/>
      <c r="M55" s="10"/>
      <c r="N55" s="10"/>
      <c r="O55" s="10"/>
      <c r="P55" s="10"/>
      <c r="Q55" s="10"/>
      <c r="R55" s="10"/>
      <c r="S55" s="10"/>
      <c r="T55" s="10"/>
      <c r="U55" s="10"/>
      <c r="V55" s="10"/>
      <c r="W55" s="10"/>
      <c r="X55" s="10"/>
      <c r="Y55" s="10"/>
      <c r="Z55" s="10"/>
    </row>
    <row r="56" spans="1:26" ht="26.25" customHeight="1" x14ac:dyDescent="0.25">
      <c r="A56" s="16" t="s">
        <v>96</v>
      </c>
      <c r="B56" s="17" t="s">
        <v>97</v>
      </c>
      <c r="C56" s="18">
        <v>130000</v>
      </c>
      <c r="D56" s="18">
        <v>49000</v>
      </c>
      <c r="E56" s="19">
        <v>49710.85</v>
      </c>
      <c r="F56" s="20">
        <f t="shared" si="18"/>
        <v>101.45071428571428</v>
      </c>
      <c r="G56" s="10"/>
      <c r="H56" s="10"/>
      <c r="I56" s="10"/>
      <c r="J56" s="10"/>
      <c r="K56" s="10"/>
      <c r="L56" s="10"/>
      <c r="M56" s="10"/>
      <c r="N56" s="10"/>
      <c r="O56" s="10"/>
      <c r="P56" s="10"/>
      <c r="Q56" s="10"/>
      <c r="R56" s="10"/>
      <c r="S56" s="10"/>
      <c r="T56" s="10"/>
      <c r="U56" s="10"/>
      <c r="V56" s="10"/>
      <c r="W56" s="10"/>
      <c r="X56" s="10"/>
      <c r="Y56" s="10"/>
      <c r="Z56" s="10"/>
    </row>
    <row r="57" spans="1:26" ht="26.25" customHeight="1" x14ac:dyDescent="0.25">
      <c r="A57" s="29" t="s">
        <v>98</v>
      </c>
      <c r="B57" s="22" t="s">
        <v>99</v>
      </c>
      <c r="C57" s="23">
        <f t="shared" ref="C57:D57" si="19">C58+C59</f>
        <v>36100</v>
      </c>
      <c r="D57" s="23">
        <f t="shared" si="19"/>
        <v>23910</v>
      </c>
      <c r="E57" s="24">
        <f>SUM(E58:E59)</f>
        <v>24048.63</v>
      </c>
      <c r="F57" s="25">
        <f t="shared" si="18"/>
        <v>100.57979924717692</v>
      </c>
      <c r="G57" s="10"/>
      <c r="H57" s="10"/>
      <c r="I57" s="10"/>
      <c r="J57" s="10"/>
      <c r="K57" s="10"/>
      <c r="L57" s="10"/>
      <c r="M57" s="10"/>
      <c r="N57" s="10"/>
      <c r="O57" s="10"/>
      <c r="P57" s="10"/>
      <c r="Q57" s="10"/>
      <c r="R57" s="10"/>
      <c r="S57" s="10"/>
      <c r="T57" s="10"/>
      <c r="U57" s="10"/>
      <c r="V57" s="10"/>
      <c r="W57" s="10"/>
      <c r="X57" s="10"/>
      <c r="Y57" s="10"/>
      <c r="Z57" s="10"/>
    </row>
    <row r="58" spans="1:26" ht="12.75" customHeight="1" x14ac:dyDescent="0.25">
      <c r="A58" s="16" t="s">
        <v>100</v>
      </c>
      <c r="B58" s="17" t="s">
        <v>101</v>
      </c>
      <c r="C58" s="18">
        <v>35000</v>
      </c>
      <c r="D58" s="18">
        <v>23050</v>
      </c>
      <c r="E58" s="19">
        <v>23164.63</v>
      </c>
      <c r="F58" s="20">
        <f t="shared" si="18"/>
        <v>100.49731019522777</v>
      </c>
      <c r="G58" s="10"/>
      <c r="H58" s="10"/>
      <c r="I58" s="10"/>
      <c r="J58" s="10"/>
      <c r="K58" s="10"/>
      <c r="L58" s="10"/>
      <c r="M58" s="10"/>
      <c r="N58" s="10"/>
      <c r="O58" s="10"/>
      <c r="P58" s="10"/>
      <c r="Q58" s="10"/>
      <c r="R58" s="10"/>
      <c r="S58" s="10"/>
      <c r="T58" s="10"/>
      <c r="U58" s="10"/>
      <c r="V58" s="10"/>
      <c r="W58" s="10"/>
      <c r="X58" s="10"/>
      <c r="Y58" s="10"/>
      <c r="Z58" s="10"/>
    </row>
    <row r="59" spans="1:26" ht="12.75" customHeight="1" x14ac:dyDescent="0.25">
      <c r="A59" s="16" t="s">
        <v>102</v>
      </c>
      <c r="B59" s="17" t="s">
        <v>103</v>
      </c>
      <c r="C59" s="18">
        <v>1100</v>
      </c>
      <c r="D59" s="18">
        <v>860</v>
      </c>
      <c r="E59" s="19">
        <v>884</v>
      </c>
      <c r="F59" s="20">
        <f t="shared" si="18"/>
        <v>102.7906976744186</v>
      </c>
      <c r="G59" s="10"/>
      <c r="H59" s="10"/>
      <c r="I59" s="10"/>
      <c r="J59" s="10"/>
      <c r="K59" s="10"/>
      <c r="L59" s="10"/>
      <c r="M59" s="10"/>
      <c r="N59" s="10"/>
      <c r="O59" s="10"/>
      <c r="P59" s="10"/>
      <c r="Q59" s="10"/>
      <c r="R59" s="10"/>
      <c r="S59" s="10"/>
      <c r="T59" s="10"/>
      <c r="U59" s="10"/>
      <c r="V59" s="10"/>
      <c r="W59" s="10"/>
      <c r="X59" s="10"/>
      <c r="Y59" s="10"/>
      <c r="Z59" s="10"/>
    </row>
    <row r="60" spans="1:26" ht="20.25" customHeight="1" x14ac:dyDescent="0.25">
      <c r="A60" s="21" t="s">
        <v>104</v>
      </c>
      <c r="B60" s="22" t="s">
        <v>84</v>
      </c>
      <c r="C60" s="23">
        <f t="shared" ref="C60:D60" si="20">C61+C62</f>
        <v>1625000</v>
      </c>
      <c r="D60" s="23">
        <f t="shared" si="20"/>
        <v>1625000</v>
      </c>
      <c r="E60" s="24">
        <f>E61</f>
        <v>1625020.73</v>
      </c>
      <c r="F60" s="25">
        <f t="shared" si="18"/>
        <v>100.0012756923077</v>
      </c>
      <c r="G60" s="10"/>
      <c r="H60" s="10"/>
      <c r="I60" s="10"/>
      <c r="J60" s="10"/>
      <c r="K60" s="10"/>
      <c r="L60" s="10"/>
      <c r="M60" s="10"/>
      <c r="N60" s="10"/>
      <c r="O60" s="10"/>
      <c r="P60" s="10"/>
      <c r="Q60" s="10"/>
      <c r="R60" s="10"/>
      <c r="S60" s="10"/>
      <c r="T60" s="10"/>
      <c r="U60" s="10"/>
      <c r="V60" s="10"/>
      <c r="W60" s="10"/>
      <c r="X60" s="10"/>
      <c r="Y60" s="10"/>
      <c r="Z60" s="10"/>
    </row>
    <row r="61" spans="1:26" ht="20.25" customHeight="1" x14ac:dyDescent="0.25">
      <c r="A61" s="16" t="s">
        <v>105</v>
      </c>
      <c r="B61" s="17" t="s">
        <v>84</v>
      </c>
      <c r="C61" s="18">
        <v>1625000</v>
      </c>
      <c r="D61" s="18">
        <v>1625000</v>
      </c>
      <c r="E61" s="19">
        <v>1625020.73</v>
      </c>
      <c r="F61" s="20">
        <f t="shared" si="18"/>
        <v>100.0012756923077</v>
      </c>
      <c r="G61" s="10"/>
      <c r="H61" s="10"/>
      <c r="I61" s="10"/>
      <c r="J61" s="10"/>
      <c r="K61" s="10"/>
      <c r="L61" s="10"/>
      <c r="M61" s="10"/>
      <c r="N61" s="10"/>
      <c r="O61" s="10"/>
      <c r="P61" s="10"/>
      <c r="Q61" s="10"/>
      <c r="R61" s="10"/>
      <c r="S61" s="10"/>
      <c r="T61" s="10"/>
      <c r="U61" s="10"/>
      <c r="V61" s="10"/>
      <c r="W61" s="10"/>
      <c r="X61" s="10"/>
      <c r="Y61" s="10"/>
      <c r="Z61" s="10"/>
    </row>
    <row r="62" spans="1:26" ht="12.75" hidden="1" customHeight="1" x14ac:dyDescent="0.25">
      <c r="A62" s="16">
        <v>24062200</v>
      </c>
      <c r="B62" s="17" t="s">
        <v>106</v>
      </c>
      <c r="C62" s="18"/>
      <c r="D62" s="18"/>
      <c r="E62" s="19"/>
      <c r="F62" s="30"/>
      <c r="G62" s="10"/>
      <c r="H62" s="10"/>
      <c r="I62" s="10"/>
      <c r="J62" s="10"/>
      <c r="K62" s="10"/>
      <c r="L62" s="10"/>
      <c r="M62" s="10"/>
      <c r="N62" s="10"/>
      <c r="O62" s="10"/>
      <c r="P62" s="10"/>
      <c r="Q62" s="10"/>
      <c r="R62" s="10"/>
      <c r="S62" s="10"/>
      <c r="T62" s="10"/>
      <c r="U62" s="10"/>
      <c r="V62" s="10"/>
      <c r="W62" s="10"/>
      <c r="X62" s="10"/>
      <c r="Y62" s="10"/>
      <c r="Z62" s="10"/>
    </row>
    <row r="63" spans="1:26" ht="12.75" hidden="1" customHeight="1" x14ac:dyDescent="0.25">
      <c r="A63" s="21">
        <v>31020000</v>
      </c>
      <c r="B63" s="22" t="s">
        <v>107</v>
      </c>
      <c r="C63" s="23">
        <v>0</v>
      </c>
      <c r="D63" s="23">
        <v>0</v>
      </c>
      <c r="E63" s="19">
        <v>0</v>
      </c>
      <c r="F63" s="30"/>
      <c r="G63" s="10"/>
      <c r="H63" s="10"/>
      <c r="I63" s="10"/>
      <c r="J63" s="10"/>
      <c r="K63" s="10"/>
      <c r="L63" s="10"/>
      <c r="M63" s="10"/>
      <c r="N63" s="10"/>
      <c r="O63" s="10"/>
      <c r="P63" s="10"/>
      <c r="Q63" s="10"/>
      <c r="R63" s="10"/>
      <c r="S63" s="10"/>
      <c r="T63" s="10"/>
      <c r="U63" s="10"/>
      <c r="V63" s="10"/>
      <c r="W63" s="10"/>
      <c r="X63" s="10"/>
      <c r="Y63" s="10"/>
      <c r="Z63" s="10"/>
    </row>
    <row r="64" spans="1:26" ht="12.75" customHeight="1" x14ac:dyDescent="0.25">
      <c r="A64" s="21" t="s">
        <v>108</v>
      </c>
      <c r="B64" s="22" t="s">
        <v>109</v>
      </c>
      <c r="C64" s="23">
        <f t="shared" ref="C64:E64" si="21">SUM(C65:C76)</f>
        <v>152728992</v>
      </c>
      <c r="D64" s="23">
        <f t="shared" si="21"/>
        <v>129456678</v>
      </c>
      <c r="E64" s="23">
        <f t="shared" si="21"/>
        <v>129389958</v>
      </c>
      <c r="F64" s="31">
        <f>E64/D64*100</f>
        <v>99.948461523166841</v>
      </c>
      <c r="G64" s="10"/>
      <c r="H64" s="10"/>
      <c r="I64" s="10"/>
      <c r="J64" s="10"/>
      <c r="K64" s="10"/>
      <c r="L64" s="10"/>
      <c r="M64" s="10"/>
      <c r="N64" s="10"/>
      <c r="O64" s="10"/>
      <c r="P64" s="10"/>
      <c r="Q64" s="10"/>
      <c r="R64" s="10"/>
      <c r="S64" s="10"/>
      <c r="T64" s="10"/>
      <c r="U64" s="10"/>
      <c r="V64" s="10"/>
      <c r="W64" s="10"/>
      <c r="X64" s="10"/>
      <c r="Y64" s="10"/>
      <c r="Z64" s="10"/>
    </row>
    <row r="65" spans="1:26" ht="12.75" customHeight="1" x14ac:dyDescent="0.25">
      <c r="A65" s="16">
        <v>41021400</v>
      </c>
      <c r="B65" s="17" t="s">
        <v>110</v>
      </c>
      <c r="C65" s="18">
        <v>5074400</v>
      </c>
      <c r="D65" s="18">
        <v>2537400</v>
      </c>
      <c r="E65" s="19">
        <v>2537400</v>
      </c>
      <c r="F65" s="20">
        <f t="shared" ref="F65:F76" si="22">IF(D65=0,0,E65/D65*100)</f>
        <v>100</v>
      </c>
      <c r="G65" s="10"/>
      <c r="H65" s="10"/>
      <c r="I65" s="10"/>
      <c r="J65" s="10"/>
      <c r="K65" s="10"/>
      <c r="L65" s="10"/>
      <c r="M65" s="10"/>
      <c r="N65" s="10"/>
      <c r="O65" s="10"/>
      <c r="P65" s="10"/>
      <c r="Q65" s="10"/>
      <c r="R65" s="10"/>
      <c r="S65" s="10"/>
      <c r="T65" s="10"/>
      <c r="U65" s="10"/>
      <c r="V65" s="10"/>
      <c r="W65" s="10"/>
      <c r="X65" s="10"/>
      <c r="Y65" s="10"/>
      <c r="Z65" s="10"/>
    </row>
    <row r="66" spans="1:26" ht="12.75" customHeight="1" x14ac:dyDescent="0.25">
      <c r="A66" s="16">
        <v>41031100</v>
      </c>
      <c r="B66" s="17" t="s">
        <v>111</v>
      </c>
      <c r="C66" s="18">
        <v>5993800</v>
      </c>
      <c r="D66" s="18">
        <v>5993800</v>
      </c>
      <c r="E66" s="19">
        <v>5993800</v>
      </c>
      <c r="F66" s="20">
        <f t="shared" si="22"/>
        <v>100</v>
      </c>
      <c r="G66" s="10"/>
      <c r="H66" s="10"/>
      <c r="I66" s="10"/>
      <c r="J66" s="10"/>
      <c r="K66" s="10"/>
      <c r="L66" s="10"/>
      <c r="M66" s="10"/>
      <c r="N66" s="10"/>
      <c r="O66" s="10"/>
      <c r="P66" s="10"/>
      <c r="Q66" s="10"/>
      <c r="R66" s="10"/>
      <c r="S66" s="10"/>
      <c r="T66" s="10"/>
      <c r="U66" s="10"/>
      <c r="V66" s="10"/>
      <c r="W66" s="10"/>
      <c r="X66" s="10"/>
      <c r="Y66" s="10"/>
      <c r="Z66" s="10"/>
    </row>
    <row r="67" spans="1:26" ht="12.75" customHeight="1" x14ac:dyDescent="0.25">
      <c r="A67" s="16">
        <v>41033900</v>
      </c>
      <c r="B67" s="17" t="s">
        <v>112</v>
      </c>
      <c r="C67" s="18">
        <v>106330800</v>
      </c>
      <c r="D67" s="18">
        <v>95187400</v>
      </c>
      <c r="E67" s="19">
        <v>95187400</v>
      </c>
      <c r="F67" s="20">
        <f t="shared" si="22"/>
        <v>100</v>
      </c>
      <c r="G67" s="10"/>
      <c r="H67" s="10"/>
      <c r="I67" s="10"/>
      <c r="J67" s="10"/>
      <c r="K67" s="10"/>
      <c r="L67" s="10"/>
      <c r="M67" s="10"/>
      <c r="N67" s="10"/>
      <c r="O67" s="10"/>
      <c r="P67" s="10"/>
      <c r="Q67" s="10"/>
      <c r="R67" s="10"/>
      <c r="S67" s="10"/>
      <c r="T67" s="10"/>
      <c r="U67" s="10"/>
      <c r="V67" s="10"/>
      <c r="W67" s="10"/>
      <c r="X67" s="10"/>
      <c r="Y67" s="10"/>
      <c r="Z67" s="10"/>
    </row>
    <row r="68" spans="1:26" ht="12.75" customHeight="1" x14ac:dyDescent="0.25">
      <c r="A68" s="16">
        <v>41035100</v>
      </c>
      <c r="B68" s="17" t="s">
        <v>113</v>
      </c>
      <c r="C68" s="18">
        <v>36473</v>
      </c>
      <c r="D68" s="18">
        <v>18236</v>
      </c>
      <c r="E68" s="19">
        <v>18236</v>
      </c>
      <c r="F68" s="20">
        <f t="shared" si="22"/>
        <v>100</v>
      </c>
      <c r="G68" s="10"/>
      <c r="H68" s="10"/>
      <c r="I68" s="10"/>
      <c r="J68" s="10"/>
      <c r="K68" s="10"/>
      <c r="L68" s="10"/>
      <c r="M68" s="10"/>
      <c r="N68" s="10"/>
      <c r="O68" s="10"/>
      <c r="P68" s="10"/>
      <c r="Q68" s="10"/>
      <c r="R68" s="10"/>
      <c r="S68" s="10"/>
      <c r="T68" s="10"/>
      <c r="U68" s="10"/>
      <c r="V68" s="10"/>
      <c r="W68" s="10"/>
      <c r="X68" s="10"/>
      <c r="Y68" s="10"/>
      <c r="Z68" s="10"/>
    </row>
    <row r="69" spans="1:26" ht="12.75" customHeight="1" x14ac:dyDescent="0.25">
      <c r="A69" s="16">
        <v>41035400</v>
      </c>
      <c r="B69" s="17" t="s">
        <v>114</v>
      </c>
      <c r="C69" s="18">
        <v>411800</v>
      </c>
      <c r="D69" s="18">
        <v>411800</v>
      </c>
      <c r="E69" s="19">
        <v>411800</v>
      </c>
      <c r="F69" s="20">
        <f t="shared" si="22"/>
        <v>100</v>
      </c>
      <c r="G69" s="10"/>
      <c r="H69" s="10"/>
      <c r="I69" s="10"/>
      <c r="J69" s="10"/>
      <c r="K69" s="10"/>
      <c r="L69" s="10"/>
      <c r="M69" s="10"/>
      <c r="N69" s="10"/>
      <c r="O69" s="10"/>
      <c r="P69" s="10"/>
      <c r="Q69" s="10"/>
      <c r="R69" s="10"/>
      <c r="S69" s="10"/>
      <c r="T69" s="10"/>
      <c r="U69" s="10"/>
      <c r="V69" s="10"/>
      <c r="W69" s="10"/>
      <c r="X69" s="10"/>
      <c r="Y69" s="10"/>
      <c r="Z69" s="10"/>
    </row>
    <row r="70" spans="1:26" ht="12.75" customHeight="1" x14ac:dyDescent="0.25">
      <c r="A70" s="16">
        <v>41036000</v>
      </c>
      <c r="B70" s="17" t="s">
        <v>115</v>
      </c>
      <c r="C70" s="18">
        <v>11777900</v>
      </c>
      <c r="D70" s="18">
        <v>6824900</v>
      </c>
      <c r="E70" s="19">
        <v>6824900</v>
      </c>
      <c r="F70" s="20">
        <f t="shared" si="22"/>
        <v>100</v>
      </c>
      <c r="G70" s="10"/>
      <c r="H70" s="10"/>
      <c r="I70" s="10"/>
      <c r="J70" s="10"/>
      <c r="K70" s="10"/>
      <c r="L70" s="10"/>
      <c r="M70" s="10"/>
      <c r="N70" s="10"/>
      <c r="O70" s="10"/>
      <c r="P70" s="10"/>
      <c r="Q70" s="10"/>
      <c r="R70" s="10"/>
      <c r="S70" s="10"/>
      <c r="T70" s="10"/>
      <c r="U70" s="10"/>
      <c r="V70" s="10"/>
      <c r="W70" s="10"/>
      <c r="X70" s="10"/>
      <c r="Y70" s="10"/>
      <c r="Z70" s="10"/>
    </row>
    <row r="71" spans="1:26" ht="12.75" customHeight="1" x14ac:dyDescent="0.2">
      <c r="A71" s="16">
        <v>41036300</v>
      </c>
      <c r="B71" s="17" t="s">
        <v>116</v>
      </c>
      <c r="C71" s="18">
        <v>9855400</v>
      </c>
      <c r="D71" s="18">
        <v>9855400</v>
      </c>
      <c r="E71" s="19">
        <v>9855400</v>
      </c>
      <c r="F71" s="20">
        <f t="shared" si="22"/>
        <v>100</v>
      </c>
      <c r="G71" s="1"/>
      <c r="H71" s="1"/>
      <c r="I71" s="1"/>
      <c r="J71" s="1"/>
      <c r="K71" s="1"/>
      <c r="L71" s="1"/>
      <c r="M71" s="1"/>
      <c r="N71" s="1"/>
      <c r="O71" s="1"/>
      <c r="P71" s="1"/>
      <c r="Q71" s="1"/>
      <c r="R71" s="1"/>
      <c r="S71" s="1"/>
      <c r="T71" s="1"/>
      <c r="U71" s="1"/>
      <c r="V71" s="1"/>
      <c r="W71" s="1"/>
      <c r="X71" s="1"/>
      <c r="Y71" s="1"/>
      <c r="Z71" s="1"/>
    </row>
    <row r="72" spans="1:26" ht="12.75" hidden="1" customHeight="1" x14ac:dyDescent="0.2">
      <c r="A72" s="16">
        <v>41040400</v>
      </c>
      <c r="B72" s="17" t="s">
        <v>117</v>
      </c>
      <c r="C72" s="18">
        <v>0</v>
      </c>
      <c r="D72" s="18">
        <v>0</v>
      </c>
      <c r="E72" s="19">
        <v>0</v>
      </c>
      <c r="F72" s="20">
        <f t="shared" si="22"/>
        <v>0</v>
      </c>
      <c r="G72" s="1"/>
      <c r="H72" s="1"/>
      <c r="I72" s="1"/>
      <c r="J72" s="1"/>
      <c r="K72" s="1"/>
      <c r="L72" s="1"/>
      <c r="M72" s="1"/>
      <c r="N72" s="1"/>
      <c r="O72" s="1"/>
      <c r="P72" s="1"/>
      <c r="Q72" s="1"/>
      <c r="R72" s="1"/>
      <c r="S72" s="1"/>
      <c r="T72" s="1"/>
      <c r="U72" s="1"/>
      <c r="V72" s="1"/>
      <c r="W72" s="1"/>
      <c r="X72" s="1"/>
      <c r="Y72" s="1"/>
      <c r="Z72" s="1"/>
    </row>
    <row r="73" spans="1:26" ht="12.75" hidden="1" customHeight="1" x14ac:dyDescent="0.2">
      <c r="A73" s="16">
        <v>41050200</v>
      </c>
      <c r="B73" s="17" t="s">
        <v>118</v>
      </c>
      <c r="C73" s="18">
        <v>0</v>
      </c>
      <c r="D73" s="18">
        <v>0</v>
      </c>
      <c r="E73" s="19">
        <v>0</v>
      </c>
      <c r="F73" s="20">
        <f t="shared" si="22"/>
        <v>0</v>
      </c>
      <c r="G73" s="1"/>
      <c r="H73" s="1"/>
      <c r="I73" s="1"/>
      <c r="J73" s="1"/>
      <c r="K73" s="1"/>
      <c r="L73" s="1"/>
      <c r="M73" s="1"/>
      <c r="N73" s="1"/>
      <c r="O73" s="1"/>
      <c r="P73" s="1"/>
      <c r="Q73" s="1"/>
      <c r="R73" s="1"/>
      <c r="S73" s="1"/>
      <c r="T73" s="1"/>
      <c r="U73" s="1"/>
      <c r="V73" s="1"/>
      <c r="W73" s="1"/>
      <c r="X73" s="1"/>
      <c r="Y73" s="1"/>
      <c r="Z73" s="1"/>
    </row>
    <row r="74" spans="1:26" ht="12.75" customHeight="1" x14ac:dyDescent="0.2">
      <c r="A74" s="16" t="s">
        <v>119</v>
      </c>
      <c r="B74" s="17" t="s">
        <v>120</v>
      </c>
      <c r="C74" s="18">
        <v>3328942</v>
      </c>
      <c r="D74" s="18">
        <v>2951880</v>
      </c>
      <c r="E74" s="19">
        <v>2951880</v>
      </c>
      <c r="F74" s="20">
        <f t="shared" si="22"/>
        <v>100</v>
      </c>
      <c r="G74" s="1"/>
      <c r="H74" s="1"/>
      <c r="I74" s="1"/>
      <c r="J74" s="1"/>
      <c r="K74" s="1"/>
      <c r="L74" s="1"/>
      <c r="M74" s="1"/>
      <c r="N74" s="1"/>
      <c r="O74" s="1"/>
      <c r="P74" s="1"/>
      <c r="Q74" s="1"/>
      <c r="R74" s="1"/>
      <c r="S74" s="1"/>
      <c r="T74" s="1"/>
      <c r="U74" s="1"/>
      <c r="V74" s="1"/>
      <c r="W74" s="1"/>
      <c r="X74" s="1"/>
      <c r="Y74" s="1"/>
      <c r="Z74" s="1"/>
    </row>
    <row r="75" spans="1:26" ht="12.75" customHeight="1" x14ac:dyDescent="0.2">
      <c r="A75" s="16" t="s">
        <v>121</v>
      </c>
      <c r="B75" s="17" t="s">
        <v>122</v>
      </c>
      <c r="C75" s="18">
        <v>9619239</v>
      </c>
      <c r="D75" s="18">
        <v>5475702</v>
      </c>
      <c r="E75" s="19">
        <v>5475702</v>
      </c>
      <c r="F75" s="20">
        <f t="shared" si="22"/>
        <v>100</v>
      </c>
      <c r="G75" s="1"/>
      <c r="H75" s="1"/>
      <c r="I75" s="1"/>
      <c r="J75" s="1"/>
      <c r="K75" s="1"/>
      <c r="L75" s="1"/>
      <c r="M75" s="1"/>
      <c r="N75" s="1"/>
      <c r="O75" s="1"/>
      <c r="P75" s="1"/>
      <c r="Q75" s="1"/>
      <c r="R75" s="1"/>
      <c r="S75" s="1"/>
      <c r="T75" s="1"/>
      <c r="U75" s="1"/>
      <c r="V75" s="1"/>
      <c r="W75" s="1"/>
      <c r="X75" s="1"/>
      <c r="Y75" s="1"/>
      <c r="Z75" s="1"/>
    </row>
    <row r="76" spans="1:26" ht="53.25" customHeight="1" x14ac:dyDescent="0.2">
      <c r="A76" s="32">
        <v>41059300</v>
      </c>
      <c r="B76" s="33" t="s">
        <v>123</v>
      </c>
      <c r="C76" s="34">
        <v>300238</v>
      </c>
      <c r="D76" s="34">
        <v>200160</v>
      </c>
      <c r="E76" s="35">
        <v>133440</v>
      </c>
      <c r="F76" s="36">
        <f t="shared" si="22"/>
        <v>66.666666666666657</v>
      </c>
      <c r="G76" s="1"/>
      <c r="H76" s="1"/>
      <c r="I76" s="1"/>
      <c r="J76" s="1"/>
      <c r="K76" s="1"/>
      <c r="L76" s="1"/>
      <c r="M76" s="1"/>
      <c r="N76" s="1"/>
      <c r="O76" s="1"/>
      <c r="P76" s="1"/>
      <c r="Q76" s="1"/>
      <c r="R76" s="1"/>
      <c r="S76" s="1"/>
      <c r="T76" s="1"/>
      <c r="U76" s="1"/>
      <c r="V76" s="1"/>
      <c r="W76" s="1"/>
      <c r="X76" s="1"/>
      <c r="Y76" s="1"/>
      <c r="Z76" s="1"/>
    </row>
    <row r="77" spans="1:26" ht="12.75" customHeight="1" x14ac:dyDescent="0.2">
      <c r="A77" s="37" t="s">
        <v>124</v>
      </c>
      <c r="B77" s="38" t="s">
        <v>125</v>
      </c>
      <c r="C77" s="39">
        <f t="shared" ref="C77:E77" si="23">C11+C16+C18+C23+C28+C33+C38+C41+C43+C47+C49+C54+C57+C60+C63</f>
        <v>382932686</v>
      </c>
      <c r="D77" s="39">
        <f t="shared" si="23"/>
        <v>194696884</v>
      </c>
      <c r="E77" s="39">
        <f t="shared" si="23"/>
        <v>200795303.30000004</v>
      </c>
      <c r="F77" s="40">
        <f t="shared" ref="F77:F78" si="24">E77/D77*100</f>
        <v>103.13226343160173</v>
      </c>
      <c r="G77" s="1"/>
      <c r="H77" s="1"/>
      <c r="I77" s="1"/>
      <c r="J77" s="1"/>
      <c r="K77" s="1"/>
      <c r="L77" s="1"/>
      <c r="M77" s="1"/>
      <c r="N77" s="1"/>
      <c r="O77" s="1"/>
      <c r="P77" s="1"/>
      <c r="Q77" s="1"/>
      <c r="R77" s="1"/>
      <c r="S77" s="1"/>
      <c r="T77" s="1"/>
      <c r="U77" s="1"/>
      <c r="V77" s="1"/>
      <c r="W77" s="1"/>
      <c r="X77" s="1"/>
      <c r="Y77" s="1"/>
      <c r="Z77" s="1"/>
    </row>
    <row r="78" spans="1:26" ht="12.75" customHeight="1" x14ac:dyDescent="0.2">
      <c r="A78" s="41" t="s">
        <v>124</v>
      </c>
      <c r="B78" s="42" t="s">
        <v>126</v>
      </c>
      <c r="C78" s="43">
        <f t="shared" ref="C78:E78" si="25">C64+C77</f>
        <v>535661678</v>
      </c>
      <c r="D78" s="43">
        <f t="shared" si="25"/>
        <v>324153562</v>
      </c>
      <c r="E78" s="44">
        <f t="shared" si="25"/>
        <v>330185261.30000007</v>
      </c>
      <c r="F78" s="45">
        <f t="shared" si="24"/>
        <v>101.86075366958333</v>
      </c>
      <c r="G78" s="1"/>
      <c r="H78" s="1"/>
      <c r="I78" s="1"/>
      <c r="J78" s="1"/>
      <c r="K78" s="1"/>
      <c r="L78" s="1"/>
      <c r="M78" s="1"/>
      <c r="N78" s="1"/>
      <c r="O78" s="1"/>
      <c r="P78" s="1"/>
      <c r="Q78" s="1"/>
      <c r="R78" s="1"/>
      <c r="S78" s="1"/>
      <c r="T78" s="1"/>
      <c r="U78" s="1"/>
      <c r="V78" s="1"/>
      <c r="W78" s="1"/>
      <c r="X78" s="1"/>
      <c r="Y78" s="1"/>
      <c r="Z78" s="1"/>
    </row>
    <row r="79" spans="1:26" ht="12.75" customHeight="1" x14ac:dyDescent="0.2">
      <c r="A79" s="46"/>
      <c r="B79" s="47"/>
      <c r="C79" s="48"/>
      <c r="D79" s="48"/>
      <c r="E79" s="48"/>
      <c r="F79" s="48"/>
      <c r="G79" s="1"/>
      <c r="H79" s="1"/>
      <c r="I79" s="1"/>
      <c r="J79" s="1"/>
      <c r="K79" s="1"/>
      <c r="L79" s="1"/>
      <c r="M79" s="1"/>
      <c r="N79" s="1"/>
      <c r="O79" s="1"/>
      <c r="P79" s="1"/>
      <c r="Q79" s="1"/>
      <c r="R79" s="1"/>
      <c r="S79" s="1"/>
      <c r="T79" s="1"/>
      <c r="U79" s="1"/>
      <c r="V79" s="1"/>
      <c r="W79" s="1"/>
      <c r="X79" s="1"/>
      <c r="Y79" s="1"/>
      <c r="Z79" s="1"/>
    </row>
    <row r="80" spans="1:26" ht="12.75" customHeight="1" x14ac:dyDescent="0.2">
      <c r="A80" s="46"/>
      <c r="B80" s="47"/>
      <c r="C80" s="48"/>
      <c r="D80" s="48"/>
      <c r="E80" s="48"/>
      <c r="F80" s="48"/>
      <c r="G80" s="1"/>
      <c r="H80" s="1"/>
      <c r="I80" s="1"/>
      <c r="J80" s="1"/>
      <c r="K80" s="1"/>
      <c r="L80" s="1"/>
      <c r="M80" s="1"/>
      <c r="N80" s="1"/>
      <c r="O80" s="1"/>
      <c r="P80" s="1"/>
      <c r="Q80" s="1"/>
      <c r="R80" s="1"/>
      <c r="S80" s="1"/>
      <c r="T80" s="1"/>
      <c r="U80" s="1"/>
      <c r="V80" s="1"/>
      <c r="W80" s="1"/>
      <c r="X80" s="1"/>
      <c r="Y80" s="1"/>
      <c r="Z80" s="1"/>
    </row>
    <row r="81" spans="1:26" ht="12.75" customHeight="1" x14ac:dyDescent="0.25">
      <c r="A81" s="128" t="s">
        <v>127</v>
      </c>
      <c r="B81" s="49"/>
      <c r="C81" s="50"/>
      <c r="D81" s="50"/>
      <c r="E81" s="51"/>
      <c r="F81" s="48"/>
      <c r="G81" s="1"/>
      <c r="H81" s="1"/>
      <c r="I81" s="1"/>
      <c r="J81" s="1"/>
      <c r="K81" s="1"/>
      <c r="L81" s="1"/>
      <c r="M81" s="1"/>
      <c r="N81" s="1"/>
      <c r="O81" s="1"/>
      <c r="P81" s="1"/>
      <c r="Q81" s="1"/>
      <c r="R81" s="1"/>
      <c r="S81" s="1"/>
      <c r="T81" s="1"/>
      <c r="U81" s="1"/>
      <c r="V81" s="1"/>
      <c r="W81" s="1"/>
      <c r="X81" s="1"/>
      <c r="Y81" s="1"/>
      <c r="Z81" s="1"/>
    </row>
    <row r="82" spans="1:26" ht="12.75" customHeight="1" x14ac:dyDescent="0.25">
      <c r="A82" s="130" t="s">
        <v>1</v>
      </c>
      <c r="B82" s="49"/>
      <c r="C82" s="48"/>
      <c r="D82" s="133" t="s">
        <v>128</v>
      </c>
      <c r="E82" s="134"/>
      <c r="F82" s="134"/>
      <c r="G82" s="1"/>
      <c r="H82" s="1"/>
      <c r="I82" s="1"/>
      <c r="J82" s="1"/>
      <c r="K82" s="1"/>
      <c r="L82" s="1"/>
      <c r="M82" s="1"/>
      <c r="N82" s="1"/>
      <c r="O82" s="1"/>
      <c r="P82" s="1"/>
      <c r="Q82" s="1"/>
      <c r="R82" s="1"/>
      <c r="S82" s="1"/>
      <c r="T82" s="1"/>
      <c r="U82" s="1"/>
      <c r="V82" s="1"/>
      <c r="W82" s="1"/>
      <c r="X82" s="1"/>
      <c r="Y82" s="1"/>
      <c r="Z82" s="1"/>
    </row>
    <row r="83" spans="1:26" ht="12.75" customHeight="1" x14ac:dyDescent="0.2">
      <c r="A83" s="46"/>
      <c r="B83" s="47"/>
      <c r="C83" s="48"/>
      <c r="D83" s="48"/>
      <c r="E83" s="48"/>
      <c r="F83" s="48"/>
      <c r="G83" s="1"/>
      <c r="H83" s="1"/>
      <c r="I83" s="1"/>
      <c r="J83" s="1"/>
      <c r="K83" s="1"/>
      <c r="L83" s="1"/>
      <c r="M83" s="1"/>
      <c r="N83" s="1"/>
      <c r="O83" s="1"/>
      <c r="P83" s="1"/>
      <c r="Q83" s="1"/>
      <c r="R83" s="1"/>
      <c r="S83" s="1"/>
      <c r="T83" s="1"/>
      <c r="U83" s="1"/>
      <c r="V83" s="1"/>
      <c r="W83" s="1"/>
      <c r="X83" s="1"/>
      <c r="Y83" s="1"/>
      <c r="Z83" s="1"/>
    </row>
    <row r="84" spans="1:26" ht="12.75" customHeight="1" x14ac:dyDescent="0.2">
      <c r="A84" s="46"/>
      <c r="B84" s="47"/>
      <c r="C84" s="48"/>
      <c r="D84" s="48"/>
      <c r="E84" s="48"/>
      <c r="F84" s="48"/>
      <c r="G84" s="1"/>
      <c r="H84" s="1"/>
      <c r="I84" s="1"/>
      <c r="J84" s="1"/>
      <c r="K84" s="1"/>
      <c r="L84" s="1"/>
      <c r="M84" s="1"/>
      <c r="N84" s="1"/>
      <c r="O84" s="1"/>
      <c r="P84" s="1"/>
      <c r="Q84" s="1"/>
      <c r="R84" s="1"/>
      <c r="S84" s="1"/>
      <c r="T84" s="1"/>
      <c r="U84" s="1"/>
      <c r="V84" s="1"/>
      <c r="W84" s="1"/>
      <c r="X84" s="1"/>
      <c r="Y84" s="1"/>
      <c r="Z84" s="1"/>
    </row>
    <row r="85" spans="1:26" ht="12.75" customHeight="1" x14ac:dyDescent="0.2">
      <c r="A85" s="46"/>
      <c r="B85" s="47"/>
      <c r="C85" s="48"/>
      <c r="D85" s="48"/>
      <c r="E85" s="48"/>
      <c r="F85" s="48"/>
      <c r="G85" s="1"/>
      <c r="H85" s="1"/>
      <c r="I85" s="1"/>
      <c r="J85" s="1"/>
      <c r="K85" s="1"/>
      <c r="L85" s="1"/>
      <c r="M85" s="1"/>
      <c r="N85" s="1"/>
      <c r="O85" s="1"/>
      <c r="P85" s="1"/>
      <c r="Q85" s="1"/>
      <c r="R85" s="1"/>
      <c r="S85" s="1"/>
      <c r="T85" s="1"/>
      <c r="U85" s="1"/>
      <c r="V85" s="1"/>
      <c r="W85" s="1"/>
      <c r="X85" s="1"/>
      <c r="Y85" s="1"/>
      <c r="Z85" s="1"/>
    </row>
    <row r="86" spans="1:26" ht="12.75" customHeight="1" x14ac:dyDescent="0.2">
      <c r="A86" s="46"/>
      <c r="B86" s="47"/>
      <c r="C86" s="48"/>
      <c r="D86" s="48"/>
      <c r="E86" s="48"/>
      <c r="F86" s="48"/>
      <c r="G86" s="1"/>
      <c r="H86" s="1"/>
      <c r="I86" s="1"/>
      <c r="J86" s="1"/>
      <c r="K86" s="1"/>
      <c r="L86" s="1"/>
      <c r="M86" s="1"/>
      <c r="N86" s="1"/>
      <c r="O86" s="1"/>
      <c r="P86" s="1"/>
      <c r="Q86" s="1"/>
      <c r="R86" s="1"/>
      <c r="S86" s="1"/>
      <c r="T86" s="1"/>
      <c r="U86" s="1"/>
      <c r="V86" s="1"/>
      <c r="W86" s="1"/>
      <c r="X86" s="1"/>
      <c r="Y86" s="1"/>
      <c r="Z86" s="1"/>
    </row>
    <row r="87" spans="1:26" ht="12.75" customHeight="1" x14ac:dyDescent="0.2">
      <c r="A87" s="46"/>
      <c r="B87" s="47"/>
      <c r="C87" s="48"/>
      <c r="D87" s="48"/>
      <c r="E87" s="48"/>
      <c r="F87" s="48"/>
      <c r="G87" s="1"/>
      <c r="H87" s="1"/>
      <c r="I87" s="1"/>
      <c r="J87" s="1"/>
      <c r="K87" s="1"/>
      <c r="L87" s="1"/>
      <c r="M87" s="1"/>
      <c r="N87" s="1"/>
      <c r="O87" s="1"/>
      <c r="P87" s="1"/>
      <c r="Q87" s="1"/>
      <c r="R87" s="1"/>
      <c r="S87" s="1"/>
      <c r="T87" s="1"/>
      <c r="U87" s="1"/>
      <c r="V87" s="1"/>
      <c r="W87" s="1"/>
      <c r="X87" s="1"/>
      <c r="Y87" s="1"/>
      <c r="Z87" s="1"/>
    </row>
    <row r="88" spans="1:26" ht="12.75" customHeight="1" x14ac:dyDescent="0.2">
      <c r="A88" s="46"/>
      <c r="B88" s="47"/>
      <c r="C88" s="48"/>
      <c r="D88" s="48"/>
      <c r="E88" s="48"/>
      <c r="F88" s="48"/>
      <c r="G88" s="1"/>
      <c r="H88" s="1"/>
      <c r="I88" s="1"/>
      <c r="J88" s="1"/>
      <c r="K88" s="1"/>
      <c r="L88" s="1"/>
      <c r="M88" s="1"/>
      <c r="N88" s="1"/>
      <c r="O88" s="1"/>
      <c r="P88" s="1"/>
      <c r="Q88" s="1"/>
      <c r="R88" s="1"/>
      <c r="S88" s="1"/>
      <c r="T88" s="1"/>
      <c r="U88" s="1"/>
      <c r="V88" s="1"/>
      <c r="W88" s="1"/>
      <c r="X88" s="1"/>
      <c r="Y88" s="1"/>
      <c r="Z88" s="1"/>
    </row>
    <row r="89" spans="1:26" ht="12.75" customHeight="1" x14ac:dyDescent="0.2">
      <c r="A89" s="46"/>
      <c r="B89" s="47"/>
      <c r="C89" s="48"/>
      <c r="D89" s="48"/>
      <c r="E89" s="48"/>
      <c r="F89" s="48"/>
      <c r="G89" s="1"/>
      <c r="H89" s="1"/>
      <c r="I89" s="1"/>
      <c r="J89" s="1"/>
      <c r="K89" s="1"/>
      <c r="L89" s="1"/>
      <c r="M89" s="1"/>
      <c r="N89" s="1"/>
      <c r="O89" s="1"/>
      <c r="P89" s="1"/>
      <c r="Q89" s="1"/>
      <c r="R89" s="1"/>
      <c r="S89" s="1"/>
      <c r="T89" s="1"/>
      <c r="U89" s="1"/>
      <c r="V89" s="1"/>
      <c r="W89" s="1"/>
      <c r="X89" s="1"/>
      <c r="Y89" s="1"/>
      <c r="Z89" s="1"/>
    </row>
    <row r="90" spans="1:26" ht="12.75" customHeight="1" x14ac:dyDescent="0.2">
      <c r="A90" s="46"/>
      <c r="B90" s="47"/>
      <c r="C90" s="48"/>
      <c r="D90" s="48"/>
      <c r="E90" s="48"/>
      <c r="F90" s="48"/>
      <c r="G90" s="1"/>
      <c r="H90" s="1"/>
      <c r="I90" s="1"/>
      <c r="J90" s="1"/>
      <c r="K90" s="1"/>
      <c r="L90" s="1"/>
      <c r="M90" s="1"/>
      <c r="N90" s="1"/>
      <c r="O90" s="1"/>
      <c r="P90" s="1"/>
      <c r="Q90" s="1"/>
      <c r="R90" s="1"/>
      <c r="S90" s="1"/>
      <c r="T90" s="1"/>
      <c r="U90" s="1"/>
      <c r="V90" s="1"/>
      <c r="W90" s="1"/>
      <c r="X90" s="1"/>
      <c r="Y90" s="1"/>
      <c r="Z90" s="1"/>
    </row>
    <row r="91" spans="1:26" ht="12.75" customHeight="1" x14ac:dyDescent="0.2">
      <c r="A91" s="46"/>
      <c r="B91" s="47"/>
      <c r="C91" s="48"/>
      <c r="D91" s="48"/>
      <c r="E91" s="48"/>
      <c r="F91" s="48"/>
      <c r="G91" s="1"/>
      <c r="H91" s="1"/>
      <c r="I91" s="1"/>
      <c r="J91" s="1"/>
      <c r="K91" s="1"/>
      <c r="L91" s="1"/>
      <c r="M91" s="1"/>
      <c r="N91" s="1"/>
      <c r="O91" s="1"/>
      <c r="P91" s="1"/>
      <c r="Q91" s="1"/>
      <c r="R91" s="1"/>
      <c r="S91" s="1"/>
      <c r="T91" s="1"/>
      <c r="U91" s="1"/>
      <c r="V91" s="1"/>
      <c r="W91" s="1"/>
      <c r="X91" s="1"/>
      <c r="Y91" s="1"/>
      <c r="Z91" s="1"/>
    </row>
    <row r="92" spans="1:26" ht="12.75" customHeight="1" x14ac:dyDescent="0.2">
      <c r="A92" s="46"/>
      <c r="B92" s="47"/>
      <c r="C92" s="48"/>
      <c r="D92" s="48"/>
      <c r="E92" s="48"/>
      <c r="F92" s="48"/>
      <c r="G92" s="1"/>
      <c r="H92" s="1"/>
      <c r="I92" s="1"/>
      <c r="J92" s="1"/>
      <c r="K92" s="1"/>
      <c r="L92" s="1"/>
      <c r="M92" s="1"/>
      <c r="N92" s="1"/>
      <c r="O92" s="1"/>
      <c r="P92" s="1"/>
      <c r="Q92" s="1"/>
      <c r="R92" s="1"/>
      <c r="S92" s="1"/>
      <c r="T92" s="1"/>
      <c r="U92" s="1"/>
      <c r="V92" s="1"/>
      <c r="W92" s="1"/>
      <c r="X92" s="1"/>
      <c r="Y92" s="1"/>
      <c r="Z92" s="1"/>
    </row>
    <row r="93" spans="1:26" ht="12.75" customHeight="1" x14ac:dyDescent="0.2">
      <c r="A93" s="46"/>
      <c r="B93" s="47"/>
      <c r="C93" s="48"/>
      <c r="D93" s="48"/>
      <c r="E93" s="48"/>
      <c r="F93" s="48"/>
      <c r="G93" s="1"/>
      <c r="H93" s="1"/>
      <c r="I93" s="1"/>
      <c r="J93" s="1"/>
      <c r="K93" s="1"/>
      <c r="L93" s="1"/>
      <c r="M93" s="1"/>
      <c r="N93" s="1"/>
      <c r="O93" s="1"/>
      <c r="P93" s="1"/>
      <c r="Q93" s="1"/>
      <c r="R93" s="1"/>
      <c r="S93" s="1"/>
      <c r="T93" s="1"/>
      <c r="U93" s="1"/>
      <c r="V93" s="1"/>
      <c r="W93" s="1"/>
      <c r="X93" s="1"/>
      <c r="Y93" s="1"/>
      <c r="Z93" s="1"/>
    </row>
    <row r="94" spans="1:26" ht="12.75" customHeight="1" x14ac:dyDescent="0.2">
      <c r="A94" s="46"/>
      <c r="B94" s="47"/>
      <c r="C94" s="48"/>
      <c r="D94" s="48"/>
      <c r="E94" s="48"/>
      <c r="F94" s="48"/>
      <c r="G94" s="1"/>
      <c r="H94" s="1"/>
      <c r="I94" s="1"/>
      <c r="J94" s="1"/>
      <c r="K94" s="1"/>
      <c r="L94" s="1"/>
      <c r="M94" s="1"/>
      <c r="N94" s="1"/>
      <c r="O94" s="1"/>
      <c r="P94" s="1"/>
      <c r="Q94" s="1"/>
      <c r="R94" s="1"/>
      <c r="S94" s="1"/>
      <c r="T94" s="1"/>
      <c r="U94" s="1"/>
      <c r="V94" s="1"/>
      <c r="W94" s="1"/>
      <c r="X94" s="1"/>
      <c r="Y94" s="1"/>
      <c r="Z94" s="1"/>
    </row>
    <row r="95" spans="1:26" ht="12.75" customHeight="1" x14ac:dyDescent="0.2">
      <c r="A95" s="46"/>
      <c r="B95" s="47"/>
      <c r="C95" s="48"/>
      <c r="D95" s="48"/>
      <c r="E95" s="48"/>
      <c r="F95" s="48"/>
      <c r="G95" s="1"/>
      <c r="H95" s="1"/>
      <c r="I95" s="1"/>
      <c r="J95" s="1"/>
      <c r="K95" s="1"/>
      <c r="L95" s="1"/>
      <c r="M95" s="1"/>
      <c r="N95" s="1"/>
      <c r="O95" s="1"/>
      <c r="P95" s="1"/>
      <c r="Q95" s="1"/>
      <c r="R95" s="1"/>
      <c r="S95" s="1"/>
      <c r="T95" s="1"/>
      <c r="U95" s="1"/>
      <c r="V95" s="1"/>
      <c r="W95" s="1"/>
      <c r="X95" s="1"/>
      <c r="Y95" s="1"/>
      <c r="Z95" s="1"/>
    </row>
    <row r="96" spans="1:26" ht="12.75" customHeight="1" x14ac:dyDescent="0.2">
      <c r="A96" s="46"/>
      <c r="B96" s="47"/>
      <c r="C96" s="48"/>
      <c r="D96" s="48"/>
      <c r="E96" s="48"/>
      <c r="F96" s="48"/>
      <c r="G96" s="1"/>
      <c r="H96" s="1"/>
      <c r="I96" s="1"/>
      <c r="J96" s="1"/>
      <c r="K96" s="1"/>
      <c r="L96" s="1"/>
      <c r="M96" s="1"/>
      <c r="N96" s="1"/>
      <c r="O96" s="1"/>
      <c r="P96" s="1"/>
      <c r="Q96" s="1"/>
      <c r="R96" s="1"/>
      <c r="S96" s="1"/>
      <c r="T96" s="1"/>
      <c r="U96" s="1"/>
      <c r="V96" s="1"/>
      <c r="W96" s="1"/>
      <c r="X96" s="1"/>
      <c r="Y96" s="1"/>
      <c r="Z96" s="1"/>
    </row>
    <row r="97" spans="1:26" ht="12.75" customHeight="1" x14ac:dyDescent="0.2">
      <c r="A97" s="46"/>
      <c r="B97" s="47"/>
      <c r="C97" s="48"/>
      <c r="D97" s="48"/>
      <c r="E97" s="48"/>
      <c r="F97" s="48"/>
      <c r="G97" s="1"/>
      <c r="H97" s="1"/>
      <c r="I97" s="1"/>
      <c r="J97" s="1"/>
      <c r="K97" s="1"/>
      <c r="L97" s="1"/>
      <c r="M97" s="1"/>
      <c r="N97" s="1"/>
      <c r="O97" s="1"/>
      <c r="P97" s="1"/>
      <c r="Q97" s="1"/>
      <c r="R97" s="1"/>
      <c r="S97" s="1"/>
      <c r="T97" s="1"/>
      <c r="U97" s="1"/>
      <c r="V97" s="1"/>
      <c r="W97" s="1"/>
      <c r="X97" s="1"/>
      <c r="Y97" s="1"/>
      <c r="Z97" s="1"/>
    </row>
    <row r="98" spans="1:26" ht="12.75" customHeight="1" x14ac:dyDescent="0.2">
      <c r="A98" s="46"/>
      <c r="B98" s="47"/>
      <c r="C98" s="48"/>
      <c r="D98" s="48"/>
      <c r="E98" s="48"/>
      <c r="F98" s="48"/>
      <c r="G98" s="1"/>
      <c r="H98" s="1"/>
      <c r="I98" s="1"/>
      <c r="J98" s="1"/>
      <c r="K98" s="1"/>
      <c r="L98" s="1"/>
      <c r="M98" s="1"/>
      <c r="N98" s="1"/>
      <c r="O98" s="1"/>
      <c r="P98" s="1"/>
      <c r="Q98" s="1"/>
      <c r="R98" s="1"/>
      <c r="S98" s="1"/>
      <c r="T98" s="1"/>
      <c r="U98" s="1"/>
      <c r="V98" s="1"/>
      <c r="W98" s="1"/>
      <c r="X98" s="1"/>
      <c r="Y98" s="1"/>
      <c r="Z98" s="1"/>
    </row>
    <row r="99" spans="1:26" ht="12.75" customHeight="1" x14ac:dyDescent="0.2">
      <c r="A99" s="46"/>
      <c r="B99" s="47"/>
      <c r="C99" s="48"/>
      <c r="D99" s="48"/>
      <c r="E99" s="48"/>
      <c r="F99" s="48"/>
      <c r="G99" s="1"/>
      <c r="H99" s="1"/>
      <c r="I99" s="1"/>
      <c r="J99" s="1"/>
      <c r="K99" s="1"/>
      <c r="L99" s="1"/>
      <c r="M99" s="1"/>
      <c r="N99" s="1"/>
      <c r="O99" s="1"/>
      <c r="P99" s="1"/>
      <c r="Q99" s="1"/>
      <c r="R99" s="1"/>
      <c r="S99" s="1"/>
      <c r="T99" s="1"/>
      <c r="U99" s="1"/>
      <c r="V99" s="1"/>
      <c r="W99" s="1"/>
      <c r="X99" s="1"/>
      <c r="Y99" s="1"/>
      <c r="Z99" s="1"/>
    </row>
    <row r="100" spans="1:26" ht="12.75" customHeight="1" x14ac:dyDescent="0.2">
      <c r="A100" s="46"/>
      <c r="B100" s="47"/>
      <c r="C100" s="48"/>
      <c r="D100" s="48"/>
      <c r="E100" s="48"/>
      <c r="F100" s="48"/>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46"/>
      <c r="B101" s="47"/>
      <c r="C101" s="48"/>
      <c r="D101" s="48"/>
      <c r="E101" s="48"/>
      <c r="F101" s="48"/>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46"/>
      <c r="B102" s="47"/>
      <c r="C102" s="48"/>
      <c r="D102" s="48"/>
      <c r="E102" s="48"/>
      <c r="F102" s="48"/>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46"/>
      <c r="B103" s="47"/>
      <c r="C103" s="48"/>
      <c r="D103" s="48"/>
      <c r="E103" s="48"/>
      <c r="F103" s="48"/>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46"/>
      <c r="B104" s="47"/>
      <c r="C104" s="48"/>
      <c r="D104" s="48"/>
      <c r="E104" s="48"/>
      <c r="F104" s="48"/>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46"/>
      <c r="B105" s="47"/>
      <c r="C105" s="48"/>
      <c r="D105" s="48"/>
      <c r="E105" s="48"/>
      <c r="F105" s="48"/>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46"/>
      <c r="B106" s="47"/>
      <c r="C106" s="48"/>
      <c r="D106" s="48"/>
      <c r="E106" s="48"/>
      <c r="F106" s="48"/>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46"/>
      <c r="B107" s="47"/>
      <c r="C107" s="48"/>
      <c r="D107" s="48"/>
      <c r="E107" s="48"/>
      <c r="F107" s="48"/>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46"/>
      <c r="B108" s="47"/>
      <c r="C108" s="48"/>
      <c r="D108" s="48"/>
      <c r="E108" s="48"/>
      <c r="F108" s="48"/>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46"/>
      <c r="B109" s="47"/>
      <c r="C109" s="48"/>
      <c r="D109" s="48"/>
      <c r="E109" s="48"/>
      <c r="F109" s="48"/>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46"/>
      <c r="B110" s="47"/>
      <c r="C110" s="48"/>
      <c r="D110" s="48"/>
      <c r="E110" s="48"/>
      <c r="F110" s="48"/>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46"/>
      <c r="B111" s="47"/>
      <c r="C111" s="48"/>
      <c r="D111" s="48"/>
      <c r="E111" s="48"/>
      <c r="F111" s="48"/>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46"/>
      <c r="B112" s="47"/>
      <c r="C112" s="48"/>
      <c r="D112" s="48"/>
      <c r="E112" s="48"/>
      <c r="F112" s="48"/>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46"/>
      <c r="B113" s="47"/>
      <c r="C113" s="48"/>
      <c r="D113" s="48"/>
      <c r="E113" s="48"/>
      <c r="F113" s="48"/>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46"/>
      <c r="B114" s="47"/>
      <c r="C114" s="48"/>
      <c r="D114" s="48"/>
      <c r="E114" s="48"/>
      <c r="F114" s="48"/>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46"/>
      <c r="B115" s="47"/>
      <c r="C115" s="48"/>
      <c r="D115" s="48"/>
      <c r="E115" s="48"/>
      <c r="F115" s="48"/>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46"/>
      <c r="B116" s="47"/>
      <c r="C116" s="48"/>
      <c r="D116" s="48"/>
      <c r="E116" s="48"/>
      <c r="F116" s="48"/>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46"/>
      <c r="B117" s="47"/>
      <c r="C117" s="48"/>
      <c r="D117" s="48"/>
      <c r="E117" s="48"/>
      <c r="F117" s="48"/>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46"/>
      <c r="B118" s="47"/>
      <c r="C118" s="48"/>
      <c r="D118" s="48"/>
      <c r="E118" s="48"/>
      <c r="F118" s="48"/>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46"/>
      <c r="B119" s="47"/>
      <c r="C119" s="48"/>
      <c r="D119" s="48"/>
      <c r="E119" s="48"/>
      <c r="F119" s="48"/>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46"/>
      <c r="B120" s="47"/>
      <c r="C120" s="48"/>
      <c r="D120" s="48"/>
      <c r="E120" s="48"/>
      <c r="F120" s="48"/>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46"/>
      <c r="B121" s="47"/>
      <c r="C121" s="48"/>
      <c r="D121" s="48"/>
      <c r="E121" s="48"/>
      <c r="F121" s="48"/>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46"/>
      <c r="B122" s="47"/>
      <c r="C122" s="48"/>
      <c r="D122" s="48"/>
      <c r="E122" s="48"/>
      <c r="F122" s="48"/>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46"/>
      <c r="B123" s="47"/>
      <c r="C123" s="48"/>
      <c r="D123" s="48"/>
      <c r="E123" s="48"/>
      <c r="F123" s="48"/>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46"/>
      <c r="B124" s="47"/>
      <c r="C124" s="48"/>
      <c r="D124" s="48"/>
      <c r="E124" s="48"/>
      <c r="F124" s="48"/>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46"/>
      <c r="B125" s="47"/>
      <c r="C125" s="48"/>
      <c r="D125" s="48"/>
      <c r="E125" s="48"/>
      <c r="F125" s="48"/>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46"/>
      <c r="B126" s="47"/>
      <c r="C126" s="48"/>
      <c r="D126" s="48"/>
      <c r="E126" s="48"/>
      <c r="F126" s="48"/>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46"/>
      <c r="B127" s="47"/>
      <c r="C127" s="48"/>
      <c r="D127" s="48"/>
      <c r="E127" s="48"/>
      <c r="F127" s="48"/>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46"/>
      <c r="B128" s="47"/>
      <c r="C128" s="48"/>
      <c r="D128" s="48"/>
      <c r="E128" s="48"/>
      <c r="F128" s="48"/>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46"/>
      <c r="B129" s="47"/>
      <c r="C129" s="48"/>
      <c r="D129" s="48"/>
      <c r="E129" s="48"/>
      <c r="F129" s="48"/>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46"/>
      <c r="B130" s="47"/>
      <c r="C130" s="48"/>
      <c r="D130" s="48"/>
      <c r="E130" s="48"/>
      <c r="F130" s="48"/>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46"/>
      <c r="B131" s="47"/>
      <c r="C131" s="48"/>
      <c r="D131" s="48"/>
      <c r="E131" s="48"/>
      <c r="F131" s="48"/>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46"/>
      <c r="B132" s="47"/>
      <c r="C132" s="48"/>
      <c r="D132" s="48"/>
      <c r="E132" s="48"/>
      <c r="F132" s="48"/>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46"/>
      <c r="B133" s="47"/>
      <c r="C133" s="48"/>
      <c r="D133" s="48"/>
      <c r="E133" s="48"/>
      <c r="F133" s="48"/>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46"/>
      <c r="B134" s="47"/>
      <c r="C134" s="48"/>
      <c r="D134" s="48"/>
      <c r="E134" s="48"/>
      <c r="F134" s="48"/>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46"/>
      <c r="B135" s="47"/>
      <c r="C135" s="48"/>
      <c r="D135" s="48"/>
      <c r="E135" s="48"/>
      <c r="F135" s="48"/>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46"/>
      <c r="B136" s="47"/>
      <c r="C136" s="48"/>
      <c r="D136" s="48"/>
      <c r="E136" s="48"/>
      <c r="F136" s="48"/>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46"/>
      <c r="B137" s="47"/>
      <c r="C137" s="48"/>
      <c r="D137" s="48"/>
      <c r="E137" s="48"/>
      <c r="F137" s="48"/>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46"/>
      <c r="B138" s="47"/>
      <c r="C138" s="48"/>
      <c r="D138" s="48"/>
      <c r="E138" s="48"/>
      <c r="F138" s="48"/>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46"/>
      <c r="B139" s="47"/>
      <c r="C139" s="48"/>
      <c r="D139" s="48"/>
      <c r="E139" s="48"/>
      <c r="F139" s="48"/>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46"/>
      <c r="B140" s="47"/>
      <c r="C140" s="48"/>
      <c r="D140" s="48"/>
      <c r="E140" s="48"/>
      <c r="F140" s="48"/>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46"/>
      <c r="B141" s="47"/>
      <c r="C141" s="48"/>
      <c r="D141" s="48"/>
      <c r="E141" s="48"/>
      <c r="F141" s="48"/>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46"/>
      <c r="B142" s="47"/>
      <c r="C142" s="48"/>
      <c r="D142" s="48"/>
      <c r="E142" s="48"/>
      <c r="F142" s="48"/>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46"/>
      <c r="B143" s="47"/>
      <c r="C143" s="48"/>
      <c r="D143" s="48"/>
      <c r="E143" s="48"/>
      <c r="F143" s="48"/>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46"/>
      <c r="B144" s="47"/>
      <c r="C144" s="48"/>
      <c r="D144" s="48"/>
      <c r="E144" s="48"/>
      <c r="F144" s="48"/>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46"/>
      <c r="B145" s="47"/>
      <c r="C145" s="48"/>
      <c r="D145" s="48"/>
      <c r="E145" s="48"/>
      <c r="F145" s="48"/>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46"/>
      <c r="B146" s="47"/>
      <c r="C146" s="48"/>
      <c r="D146" s="48"/>
      <c r="E146" s="48"/>
      <c r="F146" s="48"/>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46"/>
      <c r="B147" s="47"/>
      <c r="C147" s="48"/>
      <c r="D147" s="48"/>
      <c r="E147" s="48"/>
      <c r="F147" s="48"/>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46"/>
      <c r="B148" s="47"/>
      <c r="C148" s="48"/>
      <c r="D148" s="48"/>
      <c r="E148" s="48"/>
      <c r="F148" s="48"/>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46"/>
      <c r="B149" s="47"/>
      <c r="C149" s="48"/>
      <c r="D149" s="48"/>
      <c r="E149" s="48"/>
      <c r="F149" s="48"/>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46"/>
      <c r="B150" s="47"/>
      <c r="C150" s="48"/>
      <c r="D150" s="48"/>
      <c r="E150" s="48"/>
      <c r="F150" s="48"/>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46"/>
      <c r="B151" s="47"/>
      <c r="C151" s="48"/>
      <c r="D151" s="48"/>
      <c r="E151" s="48"/>
      <c r="F151" s="48"/>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46"/>
      <c r="B152" s="47"/>
      <c r="C152" s="48"/>
      <c r="D152" s="48"/>
      <c r="E152" s="48"/>
      <c r="F152" s="48"/>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46"/>
      <c r="B153" s="47"/>
      <c r="C153" s="48"/>
      <c r="D153" s="48"/>
      <c r="E153" s="48"/>
      <c r="F153" s="48"/>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46"/>
      <c r="B154" s="47"/>
      <c r="C154" s="48"/>
      <c r="D154" s="48"/>
      <c r="E154" s="48"/>
      <c r="F154" s="48"/>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46"/>
      <c r="B155" s="47"/>
      <c r="C155" s="48"/>
      <c r="D155" s="48"/>
      <c r="E155" s="48"/>
      <c r="F155" s="48"/>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46"/>
      <c r="B156" s="47"/>
      <c r="C156" s="48"/>
      <c r="D156" s="48"/>
      <c r="E156" s="48"/>
      <c r="F156" s="48"/>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46"/>
      <c r="B157" s="47"/>
      <c r="C157" s="48"/>
      <c r="D157" s="48"/>
      <c r="E157" s="48"/>
      <c r="F157" s="48"/>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46"/>
      <c r="B158" s="47"/>
      <c r="C158" s="48"/>
      <c r="D158" s="48"/>
      <c r="E158" s="48"/>
      <c r="F158" s="48"/>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46"/>
      <c r="B159" s="47"/>
      <c r="C159" s="48"/>
      <c r="D159" s="48"/>
      <c r="E159" s="48"/>
      <c r="F159" s="48"/>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46"/>
      <c r="B160" s="47"/>
      <c r="C160" s="48"/>
      <c r="D160" s="48"/>
      <c r="E160" s="48"/>
      <c r="F160" s="48"/>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46"/>
      <c r="B161" s="47"/>
      <c r="C161" s="48"/>
      <c r="D161" s="48"/>
      <c r="E161" s="48"/>
      <c r="F161" s="48"/>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46"/>
      <c r="B162" s="47"/>
      <c r="C162" s="48"/>
      <c r="D162" s="48"/>
      <c r="E162" s="48"/>
      <c r="F162" s="48"/>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46"/>
      <c r="B163" s="47"/>
      <c r="C163" s="48"/>
      <c r="D163" s="48"/>
      <c r="E163" s="48"/>
      <c r="F163" s="48"/>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46"/>
      <c r="B164" s="47"/>
      <c r="C164" s="48"/>
      <c r="D164" s="48"/>
      <c r="E164" s="48"/>
      <c r="F164" s="48"/>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46"/>
      <c r="B165" s="47"/>
      <c r="C165" s="48"/>
      <c r="D165" s="48"/>
      <c r="E165" s="48"/>
      <c r="F165" s="48"/>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46"/>
      <c r="B166" s="47"/>
      <c r="C166" s="48"/>
      <c r="D166" s="48"/>
      <c r="E166" s="48"/>
      <c r="F166" s="48"/>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46"/>
      <c r="B167" s="47"/>
      <c r="C167" s="48"/>
      <c r="D167" s="48"/>
      <c r="E167" s="48"/>
      <c r="F167" s="48"/>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46"/>
      <c r="B168" s="47"/>
      <c r="C168" s="48"/>
      <c r="D168" s="48"/>
      <c r="E168" s="48"/>
      <c r="F168" s="48"/>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46"/>
      <c r="B169" s="47"/>
      <c r="C169" s="48"/>
      <c r="D169" s="48"/>
      <c r="E169" s="48"/>
      <c r="F169" s="48"/>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46"/>
      <c r="B170" s="47"/>
      <c r="C170" s="48"/>
      <c r="D170" s="48"/>
      <c r="E170" s="48"/>
      <c r="F170" s="48"/>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46"/>
      <c r="B171" s="47"/>
      <c r="C171" s="48"/>
      <c r="D171" s="48"/>
      <c r="E171" s="48"/>
      <c r="F171" s="48"/>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46"/>
      <c r="B172" s="47"/>
      <c r="C172" s="48"/>
      <c r="D172" s="48"/>
      <c r="E172" s="48"/>
      <c r="F172" s="48"/>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46"/>
      <c r="B173" s="47"/>
      <c r="C173" s="48"/>
      <c r="D173" s="48"/>
      <c r="E173" s="48"/>
      <c r="F173" s="48"/>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46"/>
      <c r="B174" s="47"/>
      <c r="C174" s="48"/>
      <c r="D174" s="48"/>
      <c r="E174" s="48"/>
      <c r="F174" s="48"/>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46"/>
      <c r="B175" s="47"/>
      <c r="C175" s="48"/>
      <c r="D175" s="48"/>
      <c r="E175" s="48"/>
      <c r="F175" s="48"/>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46"/>
      <c r="B176" s="47"/>
      <c r="C176" s="48"/>
      <c r="D176" s="48"/>
      <c r="E176" s="48"/>
      <c r="F176" s="48"/>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46"/>
      <c r="B177" s="47"/>
      <c r="C177" s="48"/>
      <c r="D177" s="48"/>
      <c r="E177" s="48"/>
      <c r="F177" s="48"/>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46"/>
      <c r="B178" s="47"/>
      <c r="C178" s="48"/>
      <c r="D178" s="48"/>
      <c r="E178" s="48"/>
      <c r="F178" s="48"/>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46"/>
      <c r="B179" s="47"/>
      <c r="C179" s="48"/>
      <c r="D179" s="48"/>
      <c r="E179" s="48"/>
      <c r="F179" s="48"/>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46"/>
      <c r="B180" s="47"/>
      <c r="C180" s="48"/>
      <c r="D180" s="48"/>
      <c r="E180" s="48"/>
      <c r="F180" s="48"/>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46"/>
      <c r="B181" s="47"/>
      <c r="C181" s="48"/>
      <c r="D181" s="48"/>
      <c r="E181" s="48"/>
      <c r="F181" s="48"/>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46"/>
      <c r="B182" s="47"/>
      <c r="C182" s="48"/>
      <c r="D182" s="48"/>
      <c r="E182" s="48"/>
      <c r="F182" s="48"/>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46"/>
      <c r="B183" s="47"/>
      <c r="C183" s="48"/>
      <c r="D183" s="48"/>
      <c r="E183" s="48"/>
      <c r="F183" s="48"/>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46"/>
      <c r="B184" s="47"/>
      <c r="C184" s="48"/>
      <c r="D184" s="48"/>
      <c r="E184" s="48"/>
      <c r="F184" s="48"/>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46"/>
      <c r="B185" s="47"/>
      <c r="C185" s="48"/>
      <c r="D185" s="48"/>
      <c r="E185" s="48"/>
      <c r="F185" s="48"/>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46"/>
      <c r="B186" s="47"/>
      <c r="C186" s="48"/>
      <c r="D186" s="48"/>
      <c r="E186" s="48"/>
      <c r="F186" s="48"/>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46"/>
      <c r="B187" s="47"/>
      <c r="C187" s="48"/>
      <c r="D187" s="48"/>
      <c r="E187" s="48"/>
      <c r="F187" s="48"/>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46"/>
      <c r="B188" s="47"/>
      <c r="C188" s="48"/>
      <c r="D188" s="48"/>
      <c r="E188" s="48"/>
      <c r="F188" s="48"/>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46"/>
      <c r="B189" s="47"/>
      <c r="C189" s="48"/>
      <c r="D189" s="48"/>
      <c r="E189" s="48"/>
      <c r="F189" s="48"/>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46"/>
      <c r="B190" s="47"/>
      <c r="C190" s="48"/>
      <c r="D190" s="48"/>
      <c r="E190" s="48"/>
      <c r="F190" s="48"/>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46"/>
      <c r="B191" s="47"/>
      <c r="C191" s="48"/>
      <c r="D191" s="48"/>
      <c r="E191" s="48"/>
      <c r="F191" s="48"/>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46"/>
      <c r="B192" s="47"/>
      <c r="C192" s="48"/>
      <c r="D192" s="48"/>
      <c r="E192" s="48"/>
      <c r="F192" s="48"/>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46"/>
      <c r="B193" s="47"/>
      <c r="C193" s="48"/>
      <c r="D193" s="48"/>
      <c r="E193" s="48"/>
      <c r="F193" s="48"/>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46"/>
      <c r="B194" s="47"/>
      <c r="C194" s="48"/>
      <c r="D194" s="48"/>
      <c r="E194" s="48"/>
      <c r="F194" s="48"/>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46"/>
      <c r="B195" s="47"/>
      <c r="C195" s="48"/>
      <c r="D195" s="48"/>
      <c r="E195" s="48"/>
      <c r="F195" s="48"/>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46"/>
      <c r="B196" s="47"/>
      <c r="C196" s="48"/>
      <c r="D196" s="48"/>
      <c r="E196" s="48"/>
      <c r="F196" s="48"/>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46"/>
      <c r="B197" s="47"/>
      <c r="C197" s="48"/>
      <c r="D197" s="48"/>
      <c r="E197" s="48"/>
      <c r="F197" s="48"/>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46"/>
      <c r="B198" s="47"/>
      <c r="C198" s="48"/>
      <c r="D198" s="48"/>
      <c r="E198" s="48"/>
      <c r="F198" s="48"/>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46"/>
      <c r="B199" s="47"/>
      <c r="C199" s="48"/>
      <c r="D199" s="48"/>
      <c r="E199" s="48"/>
      <c r="F199" s="48"/>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46"/>
      <c r="B200" s="47"/>
      <c r="C200" s="48"/>
      <c r="D200" s="48"/>
      <c r="E200" s="48"/>
      <c r="F200" s="48"/>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46"/>
      <c r="B201" s="47"/>
      <c r="C201" s="48"/>
      <c r="D201" s="48"/>
      <c r="E201" s="48"/>
      <c r="F201" s="48"/>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46"/>
      <c r="B202" s="47"/>
      <c r="C202" s="48"/>
      <c r="D202" s="48"/>
      <c r="E202" s="48"/>
      <c r="F202" s="48"/>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46"/>
      <c r="B203" s="47"/>
      <c r="C203" s="48"/>
      <c r="D203" s="48"/>
      <c r="E203" s="48"/>
      <c r="F203" s="48"/>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46"/>
      <c r="B204" s="47"/>
      <c r="C204" s="48"/>
      <c r="D204" s="48"/>
      <c r="E204" s="48"/>
      <c r="F204" s="48"/>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46"/>
      <c r="B205" s="47"/>
      <c r="C205" s="48"/>
      <c r="D205" s="48"/>
      <c r="E205" s="48"/>
      <c r="F205" s="48"/>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46"/>
      <c r="B206" s="47"/>
      <c r="C206" s="48"/>
      <c r="D206" s="48"/>
      <c r="E206" s="48"/>
      <c r="F206" s="48"/>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46"/>
      <c r="B207" s="47"/>
      <c r="C207" s="48"/>
      <c r="D207" s="48"/>
      <c r="E207" s="48"/>
      <c r="F207" s="48"/>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46"/>
      <c r="B208" s="47"/>
      <c r="C208" s="48"/>
      <c r="D208" s="48"/>
      <c r="E208" s="48"/>
      <c r="F208" s="48"/>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46"/>
      <c r="B209" s="47"/>
      <c r="C209" s="48"/>
      <c r="D209" s="48"/>
      <c r="E209" s="48"/>
      <c r="F209" s="48"/>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46"/>
      <c r="B210" s="47"/>
      <c r="C210" s="48"/>
      <c r="D210" s="48"/>
      <c r="E210" s="48"/>
      <c r="F210" s="48"/>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46"/>
      <c r="B211" s="47"/>
      <c r="C211" s="48"/>
      <c r="D211" s="48"/>
      <c r="E211" s="48"/>
      <c r="F211" s="48"/>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46"/>
      <c r="B212" s="47"/>
      <c r="C212" s="48"/>
      <c r="D212" s="48"/>
      <c r="E212" s="48"/>
      <c r="F212" s="48"/>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46"/>
      <c r="B213" s="47"/>
      <c r="C213" s="48"/>
      <c r="D213" s="48"/>
      <c r="E213" s="48"/>
      <c r="F213" s="48"/>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46"/>
      <c r="B214" s="47"/>
      <c r="C214" s="48"/>
      <c r="D214" s="48"/>
      <c r="E214" s="48"/>
      <c r="F214" s="48"/>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46"/>
      <c r="B215" s="47"/>
      <c r="C215" s="48"/>
      <c r="D215" s="48"/>
      <c r="E215" s="48"/>
      <c r="F215" s="48"/>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46"/>
      <c r="B216" s="47"/>
      <c r="C216" s="48"/>
      <c r="D216" s="48"/>
      <c r="E216" s="48"/>
      <c r="F216" s="48"/>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46"/>
      <c r="B217" s="47"/>
      <c r="C217" s="48"/>
      <c r="D217" s="48"/>
      <c r="E217" s="48"/>
      <c r="F217" s="48"/>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46"/>
      <c r="B218" s="47"/>
      <c r="C218" s="48"/>
      <c r="D218" s="48"/>
      <c r="E218" s="48"/>
      <c r="F218" s="48"/>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46"/>
      <c r="B219" s="47"/>
      <c r="C219" s="48"/>
      <c r="D219" s="48"/>
      <c r="E219" s="48"/>
      <c r="F219" s="48"/>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46"/>
      <c r="B220" s="47"/>
      <c r="C220" s="48"/>
      <c r="D220" s="48"/>
      <c r="E220" s="48"/>
      <c r="F220" s="48"/>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46"/>
      <c r="B221" s="47"/>
      <c r="C221" s="48"/>
      <c r="D221" s="48"/>
      <c r="E221" s="48"/>
      <c r="F221" s="48"/>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46"/>
      <c r="B222" s="47"/>
      <c r="C222" s="48"/>
      <c r="D222" s="48"/>
      <c r="E222" s="48"/>
      <c r="F222" s="48"/>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46"/>
      <c r="B223" s="47"/>
      <c r="C223" s="48"/>
      <c r="D223" s="48"/>
      <c r="E223" s="48"/>
      <c r="F223" s="48"/>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46"/>
      <c r="B224" s="47"/>
      <c r="C224" s="48"/>
      <c r="D224" s="48"/>
      <c r="E224" s="48"/>
      <c r="F224" s="48"/>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46"/>
      <c r="B225" s="47"/>
      <c r="C225" s="48"/>
      <c r="D225" s="48"/>
      <c r="E225" s="48"/>
      <c r="F225" s="48"/>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46"/>
      <c r="B226" s="47"/>
      <c r="C226" s="48"/>
      <c r="D226" s="48"/>
      <c r="E226" s="48"/>
      <c r="F226" s="48"/>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46"/>
      <c r="B227" s="47"/>
      <c r="C227" s="48"/>
      <c r="D227" s="48"/>
      <c r="E227" s="48"/>
      <c r="F227" s="48"/>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46"/>
      <c r="B228" s="47"/>
      <c r="C228" s="48"/>
      <c r="D228" s="48"/>
      <c r="E228" s="48"/>
      <c r="F228" s="48"/>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46"/>
      <c r="B229" s="47"/>
      <c r="C229" s="48"/>
      <c r="D229" s="48"/>
      <c r="E229" s="48"/>
      <c r="F229" s="48"/>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46"/>
      <c r="B230" s="47"/>
      <c r="C230" s="48"/>
      <c r="D230" s="48"/>
      <c r="E230" s="48"/>
      <c r="F230" s="48"/>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46"/>
      <c r="B231" s="47"/>
      <c r="C231" s="48"/>
      <c r="D231" s="48"/>
      <c r="E231" s="48"/>
      <c r="F231" s="48"/>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46"/>
      <c r="B232" s="47"/>
      <c r="C232" s="48"/>
      <c r="D232" s="48"/>
      <c r="E232" s="48"/>
      <c r="F232" s="48"/>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46"/>
      <c r="B233" s="47"/>
      <c r="C233" s="48"/>
      <c r="D233" s="48"/>
      <c r="E233" s="48"/>
      <c r="F233" s="48"/>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46"/>
      <c r="B234" s="47"/>
      <c r="C234" s="48"/>
      <c r="D234" s="48"/>
      <c r="E234" s="48"/>
      <c r="F234" s="48"/>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46"/>
      <c r="B235" s="47"/>
      <c r="C235" s="48"/>
      <c r="D235" s="48"/>
      <c r="E235" s="48"/>
      <c r="F235" s="48"/>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46"/>
      <c r="B236" s="47"/>
      <c r="C236" s="48"/>
      <c r="D236" s="48"/>
      <c r="E236" s="48"/>
      <c r="F236" s="48"/>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46"/>
      <c r="B237" s="47"/>
      <c r="C237" s="48"/>
      <c r="D237" s="48"/>
      <c r="E237" s="48"/>
      <c r="F237" s="48"/>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46"/>
      <c r="B238" s="47"/>
      <c r="C238" s="48"/>
      <c r="D238" s="48"/>
      <c r="E238" s="48"/>
      <c r="F238" s="48"/>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46"/>
      <c r="B239" s="47"/>
      <c r="C239" s="48"/>
      <c r="D239" s="48"/>
      <c r="E239" s="48"/>
      <c r="F239" s="48"/>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46"/>
      <c r="B240" s="47"/>
      <c r="C240" s="48"/>
      <c r="D240" s="48"/>
      <c r="E240" s="48"/>
      <c r="F240" s="48"/>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46"/>
      <c r="B241" s="47"/>
      <c r="C241" s="48"/>
      <c r="D241" s="48"/>
      <c r="E241" s="48"/>
      <c r="F241" s="48"/>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46"/>
      <c r="B242" s="47"/>
      <c r="C242" s="48"/>
      <c r="D242" s="48"/>
      <c r="E242" s="48"/>
      <c r="F242" s="48"/>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46"/>
      <c r="B243" s="47"/>
      <c r="C243" s="48"/>
      <c r="D243" s="48"/>
      <c r="E243" s="48"/>
      <c r="F243" s="48"/>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46"/>
      <c r="B244" s="47"/>
      <c r="C244" s="48"/>
      <c r="D244" s="48"/>
      <c r="E244" s="48"/>
      <c r="F244" s="48"/>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46"/>
      <c r="B245" s="47"/>
      <c r="C245" s="48"/>
      <c r="D245" s="48"/>
      <c r="E245" s="48"/>
      <c r="F245" s="48"/>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46"/>
      <c r="B246" s="47"/>
      <c r="C246" s="48"/>
      <c r="D246" s="48"/>
      <c r="E246" s="48"/>
      <c r="F246" s="48"/>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46"/>
      <c r="B247" s="47"/>
      <c r="C247" s="48"/>
      <c r="D247" s="48"/>
      <c r="E247" s="48"/>
      <c r="F247" s="48"/>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46"/>
      <c r="B248" s="47"/>
      <c r="C248" s="48"/>
      <c r="D248" s="48"/>
      <c r="E248" s="48"/>
      <c r="F248" s="48"/>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46"/>
      <c r="B249" s="47"/>
      <c r="C249" s="48"/>
      <c r="D249" s="48"/>
      <c r="E249" s="48"/>
      <c r="F249" s="48"/>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46"/>
      <c r="B250" s="47"/>
      <c r="C250" s="48"/>
      <c r="D250" s="48"/>
      <c r="E250" s="48"/>
      <c r="F250" s="48"/>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46"/>
      <c r="B251" s="47"/>
      <c r="C251" s="48"/>
      <c r="D251" s="48"/>
      <c r="E251" s="48"/>
      <c r="F251" s="48"/>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46"/>
      <c r="B252" s="47"/>
      <c r="C252" s="48"/>
      <c r="D252" s="48"/>
      <c r="E252" s="48"/>
      <c r="F252" s="48"/>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46"/>
      <c r="B253" s="47"/>
      <c r="C253" s="48"/>
      <c r="D253" s="48"/>
      <c r="E253" s="48"/>
      <c r="F253" s="48"/>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46"/>
      <c r="B254" s="47"/>
      <c r="C254" s="48"/>
      <c r="D254" s="48"/>
      <c r="E254" s="48"/>
      <c r="F254" s="48"/>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46"/>
      <c r="B255" s="47"/>
      <c r="C255" s="48"/>
      <c r="D255" s="48"/>
      <c r="E255" s="48"/>
      <c r="F255" s="48"/>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46"/>
      <c r="B256" s="47"/>
      <c r="C256" s="48"/>
      <c r="D256" s="48"/>
      <c r="E256" s="48"/>
      <c r="F256" s="48"/>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46"/>
      <c r="B257" s="47"/>
      <c r="C257" s="48"/>
      <c r="D257" s="48"/>
      <c r="E257" s="48"/>
      <c r="F257" s="48"/>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46"/>
      <c r="B258" s="47"/>
      <c r="C258" s="48"/>
      <c r="D258" s="48"/>
      <c r="E258" s="48"/>
      <c r="F258" s="48"/>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46"/>
      <c r="B259" s="47"/>
      <c r="C259" s="48"/>
      <c r="D259" s="48"/>
      <c r="E259" s="48"/>
      <c r="F259" s="48"/>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46"/>
      <c r="B260" s="47"/>
      <c r="C260" s="48"/>
      <c r="D260" s="48"/>
      <c r="E260" s="48"/>
      <c r="F260" s="48"/>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46"/>
      <c r="B261" s="47"/>
      <c r="C261" s="48"/>
      <c r="D261" s="48"/>
      <c r="E261" s="48"/>
      <c r="F261" s="48"/>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46"/>
      <c r="B262" s="47"/>
      <c r="C262" s="48"/>
      <c r="D262" s="48"/>
      <c r="E262" s="48"/>
      <c r="F262" s="48"/>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46"/>
      <c r="B263" s="47"/>
      <c r="C263" s="48"/>
      <c r="D263" s="48"/>
      <c r="E263" s="48"/>
      <c r="F263" s="48"/>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46"/>
      <c r="B264" s="47"/>
      <c r="C264" s="48"/>
      <c r="D264" s="48"/>
      <c r="E264" s="48"/>
      <c r="F264" s="48"/>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46"/>
      <c r="B265" s="47"/>
      <c r="C265" s="48"/>
      <c r="D265" s="48"/>
      <c r="E265" s="48"/>
      <c r="F265" s="48"/>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46"/>
      <c r="B266" s="47"/>
      <c r="C266" s="48"/>
      <c r="D266" s="48"/>
      <c r="E266" s="48"/>
      <c r="F266" s="48"/>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46"/>
      <c r="B267" s="47"/>
      <c r="C267" s="48"/>
      <c r="D267" s="48"/>
      <c r="E267" s="48"/>
      <c r="F267" s="48"/>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46"/>
      <c r="B268" s="47"/>
      <c r="C268" s="48"/>
      <c r="D268" s="48"/>
      <c r="E268" s="48"/>
      <c r="F268" s="48"/>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46"/>
      <c r="B269" s="47"/>
      <c r="C269" s="48"/>
      <c r="D269" s="48"/>
      <c r="E269" s="48"/>
      <c r="F269" s="48"/>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46"/>
      <c r="B270" s="47"/>
      <c r="C270" s="48"/>
      <c r="D270" s="48"/>
      <c r="E270" s="48"/>
      <c r="F270" s="48"/>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46"/>
      <c r="B271" s="47"/>
      <c r="C271" s="48"/>
      <c r="D271" s="48"/>
      <c r="E271" s="48"/>
      <c r="F271" s="48"/>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46"/>
      <c r="B272" s="47"/>
      <c r="C272" s="48"/>
      <c r="D272" s="48"/>
      <c r="E272" s="48"/>
      <c r="F272" s="48"/>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46"/>
      <c r="B273" s="47"/>
      <c r="C273" s="48"/>
      <c r="D273" s="48"/>
      <c r="E273" s="48"/>
      <c r="F273" s="48"/>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46"/>
      <c r="B274" s="47"/>
      <c r="C274" s="48"/>
      <c r="D274" s="48"/>
      <c r="E274" s="48"/>
      <c r="F274" s="48"/>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46"/>
      <c r="B275" s="47"/>
      <c r="C275" s="48"/>
      <c r="D275" s="48"/>
      <c r="E275" s="48"/>
      <c r="F275" s="48"/>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46"/>
      <c r="B276" s="47"/>
      <c r="C276" s="48"/>
      <c r="D276" s="48"/>
      <c r="E276" s="48"/>
      <c r="F276" s="48"/>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46"/>
      <c r="B277" s="47"/>
      <c r="C277" s="48"/>
      <c r="D277" s="48"/>
      <c r="E277" s="48"/>
      <c r="F277" s="48"/>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46"/>
      <c r="B278" s="47"/>
      <c r="C278" s="48"/>
      <c r="D278" s="48"/>
      <c r="E278" s="48"/>
      <c r="F278" s="48"/>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46"/>
      <c r="B279" s="47"/>
      <c r="C279" s="48"/>
      <c r="D279" s="48"/>
      <c r="E279" s="48"/>
      <c r="F279" s="48"/>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46"/>
      <c r="B280" s="47"/>
      <c r="C280" s="48"/>
      <c r="D280" s="48"/>
      <c r="E280" s="48"/>
      <c r="F280" s="48"/>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46"/>
      <c r="B281" s="47"/>
      <c r="C281" s="48"/>
      <c r="D281" s="48"/>
      <c r="E281" s="48"/>
      <c r="F281" s="48"/>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46"/>
      <c r="B282" s="47"/>
      <c r="C282" s="48"/>
      <c r="D282" s="48"/>
      <c r="E282" s="48"/>
      <c r="F282" s="48"/>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46"/>
      <c r="B283" s="47"/>
      <c r="C283" s="48"/>
      <c r="D283" s="48"/>
      <c r="E283" s="48"/>
      <c r="F283" s="48"/>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46"/>
      <c r="B284" s="47"/>
      <c r="C284" s="48"/>
      <c r="D284" s="48"/>
      <c r="E284" s="48"/>
      <c r="F284" s="48"/>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46"/>
      <c r="B285" s="47"/>
      <c r="C285" s="48"/>
      <c r="D285" s="48"/>
      <c r="E285" s="48"/>
      <c r="F285" s="48"/>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46"/>
      <c r="B286" s="47"/>
      <c r="C286" s="48"/>
      <c r="D286" s="48"/>
      <c r="E286" s="48"/>
      <c r="F286" s="48"/>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46"/>
      <c r="B287" s="47"/>
      <c r="C287" s="48"/>
      <c r="D287" s="48"/>
      <c r="E287" s="48"/>
      <c r="F287" s="48"/>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46"/>
      <c r="B288" s="47"/>
      <c r="C288" s="48"/>
      <c r="D288" s="48"/>
      <c r="E288" s="48"/>
      <c r="F288" s="48"/>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46"/>
      <c r="B289" s="47"/>
      <c r="C289" s="48"/>
      <c r="D289" s="48"/>
      <c r="E289" s="48"/>
      <c r="F289" s="48"/>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46"/>
      <c r="B290" s="47"/>
      <c r="C290" s="48"/>
      <c r="D290" s="48"/>
      <c r="E290" s="48"/>
      <c r="F290" s="48"/>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46"/>
      <c r="B291" s="47"/>
      <c r="C291" s="48"/>
      <c r="D291" s="48"/>
      <c r="E291" s="48"/>
      <c r="F291" s="48"/>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46"/>
      <c r="B292" s="47"/>
      <c r="C292" s="48"/>
      <c r="D292" s="48"/>
      <c r="E292" s="48"/>
      <c r="F292" s="48"/>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46"/>
      <c r="B293" s="47"/>
      <c r="C293" s="48"/>
      <c r="D293" s="48"/>
      <c r="E293" s="48"/>
      <c r="F293" s="48"/>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46"/>
      <c r="B294" s="47"/>
      <c r="C294" s="48"/>
      <c r="D294" s="48"/>
      <c r="E294" s="48"/>
      <c r="F294" s="48"/>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46"/>
      <c r="B295" s="47"/>
      <c r="C295" s="48"/>
      <c r="D295" s="48"/>
      <c r="E295" s="48"/>
      <c r="F295" s="48"/>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46"/>
      <c r="B296" s="47"/>
      <c r="C296" s="48"/>
      <c r="D296" s="48"/>
      <c r="E296" s="48"/>
      <c r="F296" s="48"/>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46"/>
      <c r="B297" s="47"/>
      <c r="C297" s="48"/>
      <c r="D297" s="48"/>
      <c r="E297" s="48"/>
      <c r="F297" s="48"/>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46"/>
      <c r="B298" s="47"/>
      <c r="C298" s="48"/>
      <c r="D298" s="48"/>
      <c r="E298" s="48"/>
      <c r="F298" s="48"/>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46"/>
      <c r="B299" s="47"/>
      <c r="C299" s="48"/>
      <c r="D299" s="48"/>
      <c r="E299" s="48"/>
      <c r="F299" s="48"/>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46"/>
      <c r="B300" s="47"/>
      <c r="C300" s="48"/>
      <c r="D300" s="48"/>
      <c r="E300" s="48"/>
      <c r="F300" s="48"/>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46"/>
      <c r="B301" s="47"/>
      <c r="C301" s="48"/>
      <c r="D301" s="48"/>
      <c r="E301" s="48"/>
      <c r="F301" s="48"/>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46"/>
      <c r="B302" s="47"/>
      <c r="C302" s="48"/>
      <c r="D302" s="48"/>
      <c r="E302" s="48"/>
      <c r="F302" s="48"/>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46"/>
      <c r="B303" s="47"/>
      <c r="C303" s="48"/>
      <c r="D303" s="48"/>
      <c r="E303" s="48"/>
      <c r="F303" s="48"/>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46"/>
      <c r="B304" s="47"/>
      <c r="C304" s="48"/>
      <c r="D304" s="48"/>
      <c r="E304" s="48"/>
      <c r="F304" s="48"/>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46"/>
      <c r="B305" s="47"/>
      <c r="C305" s="48"/>
      <c r="D305" s="48"/>
      <c r="E305" s="48"/>
      <c r="F305" s="48"/>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46"/>
      <c r="B306" s="47"/>
      <c r="C306" s="48"/>
      <c r="D306" s="48"/>
      <c r="E306" s="48"/>
      <c r="F306" s="48"/>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46"/>
      <c r="B307" s="47"/>
      <c r="C307" s="48"/>
      <c r="D307" s="48"/>
      <c r="E307" s="48"/>
      <c r="F307" s="48"/>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46"/>
      <c r="B308" s="47"/>
      <c r="C308" s="48"/>
      <c r="D308" s="48"/>
      <c r="E308" s="48"/>
      <c r="F308" s="48"/>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46"/>
      <c r="B309" s="47"/>
      <c r="C309" s="48"/>
      <c r="D309" s="48"/>
      <c r="E309" s="48"/>
      <c r="F309" s="48"/>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46"/>
      <c r="B310" s="47"/>
      <c r="C310" s="48"/>
      <c r="D310" s="48"/>
      <c r="E310" s="48"/>
      <c r="F310" s="48"/>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46"/>
      <c r="B311" s="47"/>
      <c r="C311" s="48"/>
      <c r="D311" s="48"/>
      <c r="E311" s="48"/>
      <c r="F311" s="48"/>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46"/>
      <c r="B312" s="47"/>
      <c r="C312" s="48"/>
      <c r="D312" s="48"/>
      <c r="E312" s="48"/>
      <c r="F312" s="48"/>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46"/>
      <c r="B313" s="47"/>
      <c r="C313" s="48"/>
      <c r="D313" s="48"/>
      <c r="E313" s="48"/>
      <c r="F313" s="48"/>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46"/>
      <c r="B314" s="47"/>
      <c r="C314" s="48"/>
      <c r="D314" s="48"/>
      <c r="E314" s="48"/>
      <c r="F314" s="48"/>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46"/>
      <c r="B315" s="47"/>
      <c r="C315" s="48"/>
      <c r="D315" s="48"/>
      <c r="E315" s="48"/>
      <c r="F315" s="48"/>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46"/>
      <c r="B316" s="47"/>
      <c r="C316" s="48"/>
      <c r="D316" s="48"/>
      <c r="E316" s="48"/>
      <c r="F316" s="48"/>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46"/>
      <c r="B317" s="47"/>
      <c r="C317" s="48"/>
      <c r="D317" s="48"/>
      <c r="E317" s="48"/>
      <c r="F317" s="48"/>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46"/>
      <c r="B318" s="47"/>
      <c r="C318" s="48"/>
      <c r="D318" s="48"/>
      <c r="E318" s="48"/>
      <c r="F318" s="48"/>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46"/>
      <c r="B319" s="47"/>
      <c r="C319" s="48"/>
      <c r="D319" s="48"/>
      <c r="E319" s="48"/>
      <c r="F319" s="48"/>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46"/>
      <c r="B320" s="47"/>
      <c r="C320" s="48"/>
      <c r="D320" s="48"/>
      <c r="E320" s="48"/>
      <c r="F320" s="48"/>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46"/>
      <c r="B321" s="47"/>
      <c r="C321" s="48"/>
      <c r="D321" s="48"/>
      <c r="E321" s="48"/>
      <c r="F321" s="48"/>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46"/>
      <c r="B322" s="47"/>
      <c r="C322" s="48"/>
      <c r="D322" s="48"/>
      <c r="E322" s="48"/>
      <c r="F322" s="48"/>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46"/>
      <c r="B323" s="47"/>
      <c r="C323" s="48"/>
      <c r="D323" s="48"/>
      <c r="E323" s="48"/>
      <c r="F323" s="48"/>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46"/>
      <c r="B324" s="47"/>
      <c r="C324" s="48"/>
      <c r="D324" s="48"/>
      <c r="E324" s="48"/>
      <c r="F324" s="48"/>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46"/>
      <c r="B325" s="47"/>
      <c r="C325" s="48"/>
      <c r="D325" s="48"/>
      <c r="E325" s="48"/>
      <c r="F325" s="48"/>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46"/>
      <c r="B326" s="47"/>
      <c r="C326" s="48"/>
      <c r="D326" s="48"/>
      <c r="E326" s="48"/>
      <c r="F326" s="48"/>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46"/>
      <c r="B327" s="47"/>
      <c r="C327" s="48"/>
      <c r="D327" s="48"/>
      <c r="E327" s="48"/>
      <c r="F327" s="48"/>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46"/>
      <c r="B328" s="47"/>
      <c r="C328" s="48"/>
      <c r="D328" s="48"/>
      <c r="E328" s="48"/>
      <c r="F328" s="48"/>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46"/>
      <c r="B329" s="47"/>
      <c r="C329" s="48"/>
      <c r="D329" s="48"/>
      <c r="E329" s="48"/>
      <c r="F329" s="48"/>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46"/>
      <c r="B330" s="47"/>
      <c r="C330" s="48"/>
      <c r="D330" s="48"/>
      <c r="E330" s="48"/>
      <c r="F330" s="48"/>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46"/>
      <c r="B331" s="47"/>
      <c r="C331" s="48"/>
      <c r="D331" s="48"/>
      <c r="E331" s="48"/>
      <c r="F331" s="48"/>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46"/>
      <c r="B332" s="47"/>
      <c r="C332" s="48"/>
      <c r="D332" s="48"/>
      <c r="E332" s="48"/>
      <c r="F332" s="48"/>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46"/>
      <c r="B333" s="47"/>
      <c r="C333" s="48"/>
      <c r="D333" s="48"/>
      <c r="E333" s="48"/>
      <c r="F333" s="48"/>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46"/>
      <c r="B334" s="47"/>
      <c r="C334" s="48"/>
      <c r="D334" s="48"/>
      <c r="E334" s="48"/>
      <c r="F334" s="48"/>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46"/>
      <c r="B335" s="47"/>
      <c r="C335" s="48"/>
      <c r="D335" s="48"/>
      <c r="E335" s="48"/>
      <c r="F335" s="48"/>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46"/>
      <c r="B336" s="47"/>
      <c r="C336" s="48"/>
      <c r="D336" s="48"/>
      <c r="E336" s="48"/>
      <c r="F336" s="48"/>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46"/>
      <c r="B337" s="47"/>
      <c r="C337" s="48"/>
      <c r="D337" s="48"/>
      <c r="E337" s="48"/>
      <c r="F337" s="48"/>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46"/>
      <c r="B338" s="47"/>
      <c r="C338" s="48"/>
      <c r="D338" s="48"/>
      <c r="E338" s="48"/>
      <c r="F338" s="48"/>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46"/>
      <c r="B339" s="47"/>
      <c r="C339" s="48"/>
      <c r="D339" s="48"/>
      <c r="E339" s="48"/>
      <c r="F339" s="48"/>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46"/>
      <c r="B340" s="47"/>
      <c r="C340" s="48"/>
      <c r="D340" s="48"/>
      <c r="E340" s="48"/>
      <c r="F340" s="48"/>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46"/>
      <c r="B341" s="47"/>
      <c r="C341" s="48"/>
      <c r="D341" s="48"/>
      <c r="E341" s="48"/>
      <c r="F341" s="48"/>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46"/>
      <c r="B342" s="47"/>
      <c r="C342" s="48"/>
      <c r="D342" s="48"/>
      <c r="E342" s="48"/>
      <c r="F342" s="48"/>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46"/>
      <c r="B343" s="47"/>
      <c r="C343" s="48"/>
      <c r="D343" s="48"/>
      <c r="E343" s="48"/>
      <c r="F343" s="48"/>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46"/>
      <c r="B344" s="47"/>
      <c r="C344" s="48"/>
      <c r="D344" s="48"/>
      <c r="E344" s="48"/>
      <c r="F344" s="48"/>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46"/>
      <c r="B345" s="47"/>
      <c r="C345" s="48"/>
      <c r="D345" s="48"/>
      <c r="E345" s="48"/>
      <c r="F345" s="48"/>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46"/>
      <c r="B346" s="47"/>
      <c r="C346" s="48"/>
      <c r="D346" s="48"/>
      <c r="E346" s="48"/>
      <c r="F346" s="48"/>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46"/>
      <c r="B347" s="47"/>
      <c r="C347" s="48"/>
      <c r="D347" s="48"/>
      <c r="E347" s="48"/>
      <c r="F347" s="48"/>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46"/>
      <c r="B348" s="47"/>
      <c r="C348" s="48"/>
      <c r="D348" s="48"/>
      <c r="E348" s="48"/>
      <c r="F348" s="48"/>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46"/>
      <c r="B349" s="47"/>
      <c r="C349" s="48"/>
      <c r="D349" s="48"/>
      <c r="E349" s="48"/>
      <c r="F349" s="48"/>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46"/>
      <c r="B350" s="47"/>
      <c r="C350" s="48"/>
      <c r="D350" s="48"/>
      <c r="E350" s="48"/>
      <c r="F350" s="48"/>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46"/>
      <c r="B351" s="47"/>
      <c r="C351" s="48"/>
      <c r="D351" s="48"/>
      <c r="E351" s="48"/>
      <c r="F351" s="48"/>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46"/>
      <c r="B352" s="47"/>
      <c r="C352" s="48"/>
      <c r="D352" s="48"/>
      <c r="E352" s="48"/>
      <c r="F352" s="48"/>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46"/>
      <c r="B353" s="47"/>
      <c r="C353" s="48"/>
      <c r="D353" s="48"/>
      <c r="E353" s="48"/>
      <c r="F353" s="48"/>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46"/>
      <c r="B354" s="47"/>
      <c r="C354" s="48"/>
      <c r="D354" s="48"/>
      <c r="E354" s="48"/>
      <c r="F354" s="48"/>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46"/>
      <c r="B355" s="47"/>
      <c r="C355" s="48"/>
      <c r="D355" s="48"/>
      <c r="E355" s="48"/>
      <c r="F355" s="48"/>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46"/>
      <c r="B356" s="47"/>
      <c r="C356" s="48"/>
      <c r="D356" s="48"/>
      <c r="E356" s="48"/>
      <c r="F356" s="48"/>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46"/>
      <c r="B357" s="47"/>
      <c r="C357" s="48"/>
      <c r="D357" s="48"/>
      <c r="E357" s="48"/>
      <c r="F357" s="48"/>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46"/>
      <c r="B358" s="47"/>
      <c r="C358" s="48"/>
      <c r="D358" s="48"/>
      <c r="E358" s="48"/>
      <c r="F358" s="48"/>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46"/>
      <c r="B359" s="47"/>
      <c r="C359" s="48"/>
      <c r="D359" s="48"/>
      <c r="E359" s="48"/>
      <c r="F359" s="48"/>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46"/>
      <c r="B360" s="47"/>
      <c r="C360" s="48"/>
      <c r="D360" s="48"/>
      <c r="E360" s="48"/>
      <c r="F360" s="48"/>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46"/>
      <c r="B361" s="47"/>
      <c r="C361" s="48"/>
      <c r="D361" s="48"/>
      <c r="E361" s="48"/>
      <c r="F361" s="48"/>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46"/>
      <c r="B362" s="47"/>
      <c r="C362" s="48"/>
      <c r="D362" s="48"/>
      <c r="E362" s="48"/>
      <c r="F362" s="48"/>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46"/>
      <c r="B363" s="47"/>
      <c r="C363" s="48"/>
      <c r="D363" s="48"/>
      <c r="E363" s="48"/>
      <c r="F363" s="48"/>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46"/>
      <c r="B364" s="47"/>
      <c r="C364" s="48"/>
      <c r="D364" s="48"/>
      <c r="E364" s="48"/>
      <c r="F364" s="48"/>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46"/>
      <c r="B365" s="47"/>
      <c r="C365" s="48"/>
      <c r="D365" s="48"/>
      <c r="E365" s="48"/>
      <c r="F365" s="48"/>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46"/>
      <c r="B366" s="47"/>
      <c r="C366" s="48"/>
      <c r="D366" s="48"/>
      <c r="E366" s="48"/>
      <c r="F366" s="48"/>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46"/>
      <c r="B367" s="47"/>
      <c r="C367" s="48"/>
      <c r="D367" s="48"/>
      <c r="E367" s="48"/>
      <c r="F367" s="48"/>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46"/>
      <c r="B368" s="47"/>
      <c r="C368" s="48"/>
      <c r="D368" s="48"/>
      <c r="E368" s="48"/>
      <c r="F368" s="48"/>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46"/>
      <c r="B369" s="47"/>
      <c r="C369" s="48"/>
      <c r="D369" s="48"/>
      <c r="E369" s="48"/>
      <c r="F369" s="48"/>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46"/>
      <c r="B370" s="47"/>
      <c r="C370" s="48"/>
      <c r="D370" s="48"/>
      <c r="E370" s="48"/>
      <c r="F370" s="48"/>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46"/>
      <c r="B371" s="47"/>
      <c r="C371" s="48"/>
      <c r="D371" s="48"/>
      <c r="E371" s="48"/>
      <c r="F371" s="48"/>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46"/>
      <c r="B372" s="47"/>
      <c r="C372" s="48"/>
      <c r="D372" s="48"/>
      <c r="E372" s="48"/>
      <c r="F372" s="48"/>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46"/>
      <c r="B373" s="47"/>
      <c r="C373" s="48"/>
      <c r="D373" s="48"/>
      <c r="E373" s="48"/>
      <c r="F373" s="48"/>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46"/>
      <c r="B374" s="47"/>
      <c r="C374" s="48"/>
      <c r="D374" s="48"/>
      <c r="E374" s="48"/>
      <c r="F374" s="48"/>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46"/>
      <c r="B375" s="47"/>
      <c r="C375" s="48"/>
      <c r="D375" s="48"/>
      <c r="E375" s="48"/>
      <c r="F375" s="48"/>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46"/>
      <c r="B376" s="47"/>
      <c r="C376" s="48"/>
      <c r="D376" s="48"/>
      <c r="E376" s="48"/>
      <c r="F376" s="48"/>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46"/>
      <c r="B377" s="47"/>
      <c r="C377" s="48"/>
      <c r="D377" s="48"/>
      <c r="E377" s="48"/>
      <c r="F377" s="48"/>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46"/>
      <c r="B378" s="47"/>
      <c r="C378" s="48"/>
      <c r="D378" s="48"/>
      <c r="E378" s="48"/>
      <c r="F378" s="48"/>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46"/>
      <c r="B379" s="47"/>
      <c r="C379" s="48"/>
      <c r="D379" s="48"/>
      <c r="E379" s="48"/>
      <c r="F379" s="48"/>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46"/>
      <c r="B380" s="47"/>
      <c r="C380" s="48"/>
      <c r="D380" s="48"/>
      <c r="E380" s="48"/>
      <c r="F380" s="48"/>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46"/>
      <c r="B381" s="47"/>
      <c r="C381" s="48"/>
      <c r="D381" s="48"/>
      <c r="E381" s="48"/>
      <c r="F381" s="48"/>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46"/>
      <c r="B382" s="47"/>
      <c r="C382" s="48"/>
      <c r="D382" s="48"/>
      <c r="E382" s="48"/>
      <c r="F382" s="48"/>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46"/>
      <c r="B383" s="47"/>
      <c r="C383" s="48"/>
      <c r="D383" s="48"/>
      <c r="E383" s="48"/>
      <c r="F383" s="48"/>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46"/>
      <c r="B384" s="47"/>
      <c r="C384" s="48"/>
      <c r="D384" s="48"/>
      <c r="E384" s="48"/>
      <c r="F384" s="48"/>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46"/>
      <c r="B385" s="47"/>
      <c r="C385" s="48"/>
      <c r="D385" s="48"/>
      <c r="E385" s="48"/>
      <c r="F385" s="48"/>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46"/>
      <c r="B386" s="47"/>
      <c r="C386" s="48"/>
      <c r="D386" s="48"/>
      <c r="E386" s="48"/>
      <c r="F386" s="48"/>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46"/>
      <c r="B387" s="47"/>
      <c r="C387" s="48"/>
      <c r="D387" s="48"/>
      <c r="E387" s="48"/>
      <c r="F387" s="48"/>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46"/>
      <c r="B388" s="47"/>
      <c r="C388" s="48"/>
      <c r="D388" s="48"/>
      <c r="E388" s="48"/>
      <c r="F388" s="48"/>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46"/>
      <c r="B389" s="47"/>
      <c r="C389" s="48"/>
      <c r="D389" s="48"/>
      <c r="E389" s="48"/>
      <c r="F389" s="48"/>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46"/>
      <c r="B390" s="47"/>
      <c r="C390" s="48"/>
      <c r="D390" s="48"/>
      <c r="E390" s="48"/>
      <c r="F390" s="48"/>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46"/>
      <c r="B391" s="47"/>
      <c r="C391" s="48"/>
      <c r="D391" s="48"/>
      <c r="E391" s="48"/>
      <c r="F391" s="48"/>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46"/>
      <c r="B392" s="47"/>
      <c r="C392" s="48"/>
      <c r="D392" s="48"/>
      <c r="E392" s="48"/>
      <c r="F392" s="48"/>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46"/>
      <c r="B393" s="47"/>
      <c r="C393" s="48"/>
      <c r="D393" s="48"/>
      <c r="E393" s="48"/>
      <c r="F393" s="48"/>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46"/>
      <c r="B394" s="47"/>
      <c r="C394" s="48"/>
      <c r="D394" s="48"/>
      <c r="E394" s="48"/>
      <c r="F394" s="48"/>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46"/>
      <c r="B395" s="47"/>
      <c r="C395" s="48"/>
      <c r="D395" s="48"/>
      <c r="E395" s="48"/>
      <c r="F395" s="48"/>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46"/>
      <c r="B396" s="47"/>
      <c r="C396" s="48"/>
      <c r="D396" s="48"/>
      <c r="E396" s="48"/>
      <c r="F396" s="48"/>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46"/>
      <c r="B397" s="47"/>
      <c r="C397" s="48"/>
      <c r="D397" s="48"/>
      <c r="E397" s="48"/>
      <c r="F397" s="48"/>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46"/>
      <c r="B398" s="47"/>
      <c r="C398" s="48"/>
      <c r="D398" s="48"/>
      <c r="E398" s="48"/>
      <c r="F398" s="48"/>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46"/>
      <c r="B399" s="47"/>
      <c r="C399" s="48"/>
      <c r="D399" s="48"/>
      <c r="E399" s="48"/>
      <c r="F399" s="48"/>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46"/>
      <c r="B400" s="47"/>
      <c r="C400" s="48"/>
      <c r="D400" s="48"/>
      <c r="E400" s="48"/>
      <c r="F400" s="48"/>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46"/>
      <c r="B401" s="47"/>
      <c r="C401" s="48"/>
      <c r="D401" s="48"/>
      <c r="E401" s="48"/>
      <c r="F401" s="48"/>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46"/>
      <c r="B402" s="47"/>
      <c r="C402" s="48"/>
      <c r="D402" s="48"/>
      <c r="E402" s="48"/>
      <c r="F402" s="48"/>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46"/>
      <c r="B403" s="47"/>
      <c r="C403" s="48"/>
      <c r="D403" s="48"/>
      <c r="E403" s="48"/>
      <c r="F403" s="48"/>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46"/>
      <c r="B404" s="47"/>
      <c r="C404" s="48"/>
      <c r="D404" s="48"/>
      <c r="E404" s="48"/>
      <c r="F404" s="48"/>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46"/>
      <c r="B405" s="47"/>
      <c r="C405" s="48"/>
      <c r="D405" s="48"/>
      <c r="E405" s="48"/>
      <c r="F405" s="48"/>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46"/>
      <c r="B406" s="47"/>
      <c r="C406" s="48"/>
      <c r="D406" s="48"/>
      <c r="E406" s="48"/>
      <c r="F406" s="48"/>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46"/>
      <c r="B407" s="47"/>
      <c r="C407" s="48"/>
      <c r="D407" s="48"/>
      <c r="E407" s="48"/>
      <c r="F407" s="48"/>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46"/>
      <c r="B408" s="47"/>
      <c r="C408" s="48"/>
      <c r="D408" s="48"/>
      <c r="E408" s="48"/>
      <c r="F408" s="48"/>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46"/>
      <c r="B409" s="47"/>
      <c r="C409" s="48"/>
      <c r="D409" s="48"/>
      <c r="E409" s="48"/>
      <c r="F409" s="48"/>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46"/>
      <c r="B410" s="47"/>
      <c r="C410" s="48"/>
      <c r="D410" s="48"/>
      <c r="E410" s="48"/>
      <c r="F410" s="48"/>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46"/>
      <c r="B411" s="47"/>
      <c r="C411" s="48"/>
      <c r="D411" s="48"/>
      <c r="E411" s="48"/>
      <c r="F411" s="48"/>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46"/>
      <c r="B412" s="47"/>
      <c r="C412" s="48"/>
      <c r="D412" s="48"/>
      <c r="E412" s="48"/>
      <c r="F412" s="48"/>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46"/>
      <c r="B413" s="47"/>
      <c r="C413" s="48"/>
      <c r="D413" s="48"/>
      <c r="E413" s="48"/>
      <c r="F413" s="48"/>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46"/>
      <c r="B414" s="47"/>
      <c r="C414" s="48"/>
      <c r="D414" s="48"/>
      <c r="E414" s="48"/>
      <c r="F414" s="48"/>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46"/>
      <c r="B415" s="47"/>
      <c r="C415" s="48"/>
      <c r="D415" s="48"/>
      <c r="E415" s="48"/>
      <c r="F415" s="48"/>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46"/>
      <c r="B416" s="47"/>
      <c r="C416" s="48"/>
      <c r="D416" s="48"/>
      <c r="E416" s="48"/>
      <c r="F416" s="48"/>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46"/>
      <c r="B417" s="47"/>
      <c r="C417" s="48"/>
      <c r="D417" s="48"/>
      <c r="E417" s="48"/>
      <c r="F417" s="48"/>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46"/>
      <c r="B418" s="47"/>
      <c r="C418" s="48"/>
      <c r="D418" s="48"/>
      <c r="E418" s="48"/>
      <c r="F418" s="48"/>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46"/>
      <c r="B419" s="47"/>
      <c r="C419" s="48"/>
      <c r="D419" s="48"/>
      <c r="E419" s="48"/>
      <c r="F419" s="48"/>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46"/>
      <c r="B420" s="47"/>
      <c r="C420" s="48"/>
      <c r="D420" s="48"/>
      <c r="E420" s="48"/>
      <c r="F420" s="48"/>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46"/>
      <c r="B421" s="47"/>
      <c r="C421" s="48"/>
      <c r="D421" s="48"/>
      <c r="E421" s="48"/>
      <c r="F421" s="48"/>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46"/>
      <c r="B422" s="47"/>
      <c r="C422" s="48"/>
      <c r="D422" s="48"/>
      <c r="E422" s="48"/>
      <c r="F422" s="48"/>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46"/>
      <c r="B423" s="47"/>
      <c r="C423" s="48"/>
      <c r="D423" s="48"/>
      <c r="E423" s="48"/>
      <c r="F423" s="48"/>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46"/>
      <c r="B424" s="47"/>
      <c r="C424" s="48"/>
      <c r="D424" s="48"/>
      <c r="E424" s="48"/>
      <c r="F424" s="48"/>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46"/>
      <c r="B425" s="47"/>
      <c r="C425" s="48"/>
      <c r="D425" s="48"/>
      <c r="E425" s="48"/>
      <c r="F425" s="48"/>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46"/>
      <c r="B426" s="47"/>
      <c r="C426" s="48"/>
      <c r="D426" s="48"/>
      <c r="E426" s="48"/>
      <c r="F426" s="48"/>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46"/>
      <c r="B427" s="47"/>
      <c r="C427" s="48"/>
      <c r="D427" s="48"/>
      <c r="E427" s="48"/>
      <c r="F427" s="48"/>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46"/>
      <c r="B428" s="47"/>
      <c r="C428" s="48"/>
      <c r="D428" s="48"/>
      <c r="E428" s="48"/>
      <c r="F428" s="48"/>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46"/>
      <c r="B429" s="47"/>
      <c r="C429" s="48"/>
      <c r="D429" s="48"/>
      <c r="E429" s="48"/>
      <c r="F429" s="48"/>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46"/>
      <c r="B430" s="47"/>
      <c r="C430" s="48"/>
      <c r="D430" s="48"/>
      <c r="E430" s="48"/>
      <c r="F430" s="48"/>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46"/>
      <c r="B431" s="47"/>
      <c r="C431" s="48"/>
      <c r="D431" s="48"/>
      <c r="E431" s="48"/>
      <c r="F431" s="48"/>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46"/>
      <c r="B432" s="47"/>
      <c r="C432" s="48"/>
      <c r="D432" s="48"/>
      <c r="E432" s="48"/>
      <c r="F432" s="48"/>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46"/>
      <c r="B433" s="47"/>
      <c r="C433" s="48"/>
      <c r="D433" s="48"/>
      <c r="E433" s="48"/>
      <c r="F433" s="48"/>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46"/>
      <c r="B434" s="47"/>
      <c r="C434" s="48"/>
      <c r="D434" s="48"/>
      <c r="E434" s="48"/>
      <c r="F434" s="48"/>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46"/>
      <c r="B435" s="47"/>
      <c r="C435" s="48"/>
      <c r="D435" s="48"/>
      <c r="E435" s="48"/>
      <c r="F435" s="48"/>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46"/>
      <c r="B436" s="47"/>
      <c r="C436" s="48"/>
      <c r="D436" s="48"/>
      <c r="E436" s="48"/>
      <c r="F436" s="48"/>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46"/>
      <c r="B437" s="47"/>
      <c r="C437" s="48"/>
      <c r="D437" s="48"/>
      <c r="E437" s="48"/>
      <c r="F437" s="48"/>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46"/>
      <c r="B438" s="47"/>
      <c r="C438" s="48"/>
      <c r="D438" s="48"/>
      <c r="E438" s="48"/>
      <c r="F438" s="48"/>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46"/>
      <c r="B439" s="47"/>
      <c r="C439" s="48"/>
      <c r="D439" s="48"/>
      <c r="E439" s="48"/>
      <c r="F439" s="48"/>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46"/>
      <c r="B440" s="47"/>
      <c r="C440" s="48"/>
      <c r="D440" s="48"/>
      <c r="E440" s="48"/>
      <c r="F440" s="48"/>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46"/>
      <c r="B441" s="47"/>
      <c r="C441" s="48"/>
      <c r="D441" s="48"/>
      <c r="E441" s="48"/>
      <c r="F441" s="48"/>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46"/>
      <c r="B442" s="47"/>
      <c r="C442" s="48"/>
      <c r="D442" s="48"/>
      <c r="E442" s="48"/>
      <c r="F442" s="48"/>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46"/>
      <c r="B443" s="47"/>
      <c r="C443" s="48"/>
      <c r="D443" s="48"/>
      <c r="E443" s="48"/>
      <c r="F443" s="48"/>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46"/>
      <c r="B444" s="47"/>
      <c r="C444" s="48"/>
      <c r="D444" s="48"/>
      <c r="E444" s="48"/>
      <c r="F444" s="48"/>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46"/>
      <c r="B445" s="47"/>
      <c r="C445" s="48"/>
      <c r="D445" s="48"/>
      <c r="E445" s="48"/>
      <c r="F445" s="48"/>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46"/>
      <c r="B446" s="47"/>
      <c r="C446" s="48"/>
      <c r="D446" s="48"/>
      <c r="E446" s="48"/>
      <c r="F446" s="48"/>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46"/>
      <c r="B447" s="47"/>
      <c r="C447" s="48"/>
      <c r="D447" s="48"/>
      <c r="E447" s="48"/>
      <c r="F447" s="48"/>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46"/>
      <c r="B448" s="47"/>
      <c r="C448" s="48"/>
      <c r="D448" s="48"/>
      <c r="E448" s="48"/>
      <c r="F448" s="48"/>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46"/>
      <c r="B449" s="47"/>
      <c r="C449" s="48"/>
      <c r="D449" s="48"/>
      <c r="E449" s="48"/>
      <c r="F449" s="48"/>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46"/>
      <c r="B450" s="47"/>
      <c r="C450" s="48"/>
      <c r="D450" s="48"/>
      <c r="E450" s="48"/>
      <c r="F450" s="48"/>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46"/>
      <c r="B451" s="47"/>
      <c r="C451" s="48"/>
      <c r="D451" s="48"/>
      <c r="E451" s="48"/>
      <c r="F451" s="48"/>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46"/>
      <c r="B452" s="47"/>
      <c r="C452" s="48"/>
      <c r="D452" s="48"/>
      <c r="E452" s="48"/>
      <c r="F452" s="48"/>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46"/>
      <c r="B453" s="47"/>
      <c r="C453" s="48"/>
      <c r="D453" s="48"/>
      <c r="E453" s="48"/>
      <c r="F453" s="48"/>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46"/>
      <c r="B454" s="47"/>
      <c r="C454" s="48"/>
      <c r="D454" s="48"/>
      <c r="E454" s="48"/>
      <c r="F454" s="48"/>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46"/>
      <c r="B455" s="47"/>
      <c r="C455" s="48"/>
      <c r="D455" s="48"/>
      <c r="E455" s="48"/>
      <c r="F455" s="48"/>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46"/>
      <c r="B456" s="47"/>
      <c r="C456" s="48"/>
      <c r="D456" s="48"/>
      <c r="E456" s="48"/>
      <c r="F456" s="48"/>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46"/>
      <c r="B457" s="47"/>
      <c r="C457" s="48"/>
      <c r="D457" s="48"/>
      <c r="E457" s="48"/>
      <c r="F457" s="48"/>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46"/>
      <c r="B458" s="47"/>
      <c r="C458" s="48"/>
      <c r="D458" s="48"/>
      <c r="E458" s="48"/>
      <c r="F458" s="48"/>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46"/>
      <c r="B459" s="47"/>
      <c r="C459" s="48"/>
      <c r="D459" s="48"/>
      <c r="E459" s="48"/>
      <c r="F459" s="48"/>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46"/>
      <c r="B460" s="47"/>
      <c r="C460" s="48"/>
      <c r="D460" s="48"/>
      <c r="E460" s="48"/>
      <c r="F460" s="48"/>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46"/>
      <c r="B461" s="47"/>
      <c r="C461" s="48"/>
      <c r="D461" s="48"/>
      <c r="E461" s="48"/>
      <c r="F461" s="48"/>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46"/>
      <c r="B462" s="47"/>
      <c r="C462" s="48"/>
      <c r="D462" s="48"/>
      <c r="E462" s="48"/>
      <c r="F462" s="48"/>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46"/>
      <c r="B463" s="47"/>
      <c r="C463" s="48"/>
      <c r="D463" s="48"/>
      <c r="E463" s="48"/>
      <c r="F463" s="48"/>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46"/>
      <c r="B464" s="47"/>
      <c r="C464" s="48"/>
      <c r="D464" s="48"/>
      <c r="E464" s="48"/>
      <c r="F464" s="48"/>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46"/>
      <c r="B465" s="47"/>
      <c r="C465" s="48"/>
      <c r="D465" s="48"/>
      <c r="E465" s="48"/>
      <c r="F465" s="48"/>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46"/>
      <c r="B466" s="47"/>
      <c r="C466" s="48"/>
      <c r="D466" s="48"/>
      <c r="E466" s="48"/>
      <c r="F466" s="48"/>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46"/>
      <c r="B467" s="47"/>
      <c r="C467" s="48"/>
      <c r="D467" s="48"/>
      <c r="E467" s="48"/>
      <c r="F467" s="48"/>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46"/>
      <c r="B468" s="47"/>
      <c r="C468" s="48"/>
      <c r="D468" s="48"/>
      <c r="E468" s="48"/>
      <c r="F468" s="48"/>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46"/>
      <c r="B469" s="47"/>
      <c r="C469" s="48"/>
      <c r="D469" s="48"/>
      <c r="E469" s="48"/>
      <c r="F469" s="48"/>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46"/>
      <c r="B470" s="47"/>
      <c r="C470" s="48"/>
      <c r="D470" s="48"/>
      <c r="E470" s="48"/>
      <c r="F470" s="48"/>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46"/>
      <c r="B471" s="47"/>
      <c r="C471" s="48"/>
      <c r="D471" s="48"/>
      <c r="E471" s="48"/>
      <c r="F471" s="48"/>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46"/>
      <c r="B472" s="47"/>
      <c r="C472" s="48"/>
      <c r="D472" s="48"/>
      <c r="E472" s="48"/>
      <c r="F472" s="48"/>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46"/>
      <c r="B473" s="47"/>
      <c r="C473" s="48"/>
      <c r="D473" s="48"/>
      <c r="E473" s="48"/>
      <c r="F473" s="48"/>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46"/>
      <c r="B474" s="47"/>
      <c r="C474" s="48"/>
      <c r="D474" s="48"/>
      <c r="E474" s="48"/>
      <c r="F474" s="48"/>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46"/>
      <c r="B475" s="47"/>
      <c r="C475" s="48"/>
      <c r="D475" s="48"/>
      <c r="E475" s="48"/>
      <c r="F475" s="48"/>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46"/>
      <c r="B476" s="47"/>
      <c r="C476" s="48"/>
      <c r="D476" s="48"/>
      <c r="E476" s="48"/>
      <c r="F476" s="48"/>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46"/>
      <c r="B477" s="47"/>
      <c r="C477" s="48"/>
      <c r="D477" s="48"/>
      <c r="E477" s="48"/>
      <c r="F477" s="48"/>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46"/>
      <c r="B478" s="47"/>
      <c r="C478" s="48"/>
      <c r="D478" s="48"/>
      <c r="E478" s="48"/>
      <c r="F478" s="48"/>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46"/>
      <c r="B479" s="47"/>
      <c r="C479" s="48"/>
      <c r="D479" s="48"/>
      <c r="E479" s="48"/>
      <c r="F479" s="48"/>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46"/>
      <c r="B480" s="47"/>
      <c r="C480" s="48"/>
      <c r="D480" s="48"/>
      <c r="E480" s="48"/>
      <c r="F480" s="48"/>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46"/>
      <c r="B481" s="47"/>
      <c r="C481" s="48"/>
      <c r="D481" s="48"/>
      <c r="E481" s="48"/>
      <c r="F481" s="48"/>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46"/>
      <c r="B482" s="47"/>
      <c r="C482" s="48"/>
      <c r="D482" s="48"/>
      <c r="E482" s="48"/>
      <c r="F482" s="48"/>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46"/>
      <c r="B483" s="47"/>
      <c r="C483" s="48"/>
      <c r="D483" s="48"/>
      <c r="E483" s="48"/>
      <c r="F483" s="48"/>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46"/>
      <c r="B484" s="47"/>
      <c r="C484" s="48"/>
      <c r="D484" s="48"/>
      <c r="E484" s="48"/>
      <c r="F484" s="48"/>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46"/>
      <c r="B485" s="47"/>
      <c r="C485" s="48"/>
      <c r="D485" s="48"/>
      <c r="E485" s="48"/>
      <c r="F485" s="48"/>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46"/>
      <c r="B486" s="47"/>
      <c r="C486" s="48"/>
      <c r="D486" s="48"/>
      <c r="E486" s="48"/>
      <c r="F486" s="48"/>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46"/>
      <c r="B487" s="47"/>
      <c r="C487" s="48"/>
      <c r="D487" s="48"/>
      <c r="E487" s="48"/>
      <c r="F487" s="48"/>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46"/>
      <c r="B488" s="47"/>
      <c r="C488" s="48"/>
      <c r="D488" s="48"/>
      <c r="E488" s="48"/>
      <c r="F488" s="48"/>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46"/>
      <c r="B489" s="47"/>
      <c r="C489" s="48"/>
      <c r="D489" s="48"/>
      <c r="E489" s="48"/>
      <c r="F489" s="48"/>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46"/>
      <c r="B490" s="47"/>
      <c r="C490" s="48"/>
      <c r="D490" s="48"/>
      <c r="E490" s="48"/>
      <c r="F490" s="48"/>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46"/>
      <c r="B491" s="47"/>
      <c r="C491" s="48"/>
      <c r="D491" s="48"/>
      <c r="E491" s="48"/>
      <c r="F491" s="48"/>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46"/>
      <c r="B492" s="47"/>
      <c r="C492" s="48"/>
      <c r="D492" s="48"/>
      <c r="E492" s="48"/>
      <c r="F492" s="48"/>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46"/>
      <c r="B493" s="47"/>
      <c r="C493" s="48"/>
      <c r="D493" s="48"/>
      <c r="E493" s="48"/>
      <c r="F493" s="48"/>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46"/>
      <c r="B494" s="47"/>
      <c r="C494" s="48"/>
      <c r="D494" s="48"/>
      <c r="E494" s="48"/>
      <c r="F494" s="48"/>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46"/>
      <c r="B495" s="47"/>
      <c r="C495" s="48"/>
      <c r="D495" s="48"/>
      <c r="E495" s="48"/>
      <c r="F495" s="48"/>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46"/>
      <c r="B496" s="47"/>
      <c r="C496" s="48"/>
      <c r="D496" s="48"/>
      <c r="E496" s="48"/>
      <c r="F496" s="48"/>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46"/>
      <c r="B497" s="47"/>
      <c r="C497" s="48"/>
      <c r="D497" s="48"/>
      <c r="E497" s="48"/>
      <c r="F497" s="48"/>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46"/>
      <c r="B498" s="47"/>
      <c r="C498" s="48"/>
      <c r="D498" s="48"/>
      <c r="E498" s="48"/>
      <c r="F498" s="48"/>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46"/>
      <c r="B499" s="47"/>
      <c r="C499" s="48"/>
      <c r="D499" s="48"/>
      <c r="E499" s="48"/>
      <c r="F499" s="48"/>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46"/>
      <c r="B500" s="47"/>
      <c r="C500" s="48"/>
      <c r="D500" s="48"/>
      <c r="E500" s="48"/>
      <c r="F500" s="48"/>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46"/>
      <c r="B501" s="47"/>
      <c r="C501" s="48"/>
      <c r="D501" s="48"/>
      <c r="E501" s="48"/>
      <c r="F501" s="48"/>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46"/>
      <c r="B502" s="47"/>
      <c r="C502" s="48"/>
      <c r="D502" s="48"/>
      <c r="E502" s="48"/>
      <c r="F502" s="48"/>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46"/>
      <c r="B503" s="47"/>
      <c r="C503" s="48"/>
      <c r="D503" s="48"/>
      <c r="E503" s="48"/>
      <c r="F503" s="48"/>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46"/>
      <c r="B504" s="47"/>
      <c r="C504" s="48"/>
      <c r="D504" s="48"/>
      <c r="E504" s="48"/>
      <c r="F504" s="48"/>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46"/>
      <c r="B505" s="47"/>
      <c r="C505" s="48"/>
      <c r="D505" s="48"/>
      <c r="E505" s="48"/>
      <c r="F505" s="48"/>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46"/>
      <c r="B506" s="47"/>
      <c r="C506" s="48"/>
      <c r="D506" s="48"/>
      <c r="E506" s="48"/>
      <c r="F506" s="48"/>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46"/>
      <c r="B507" s="47"/>
      <c r="C507" s="48"/>
      <c r="D507" s="48"/>
      <c r="E507" s="48"/>
      <c r="F507" s="48"/>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46"/>
      <c r="B508" s="47"/>
      <c r="C508" s="48"/>
      <c r="D508" s="48"/>
      <c r="E508" s="48"/>
      <c r="F508" s="48"/>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46"/>
      <c r="B509" s="47"/>
      <c r="C509" s="48"/>
      <c r="D509" s="48"/>
      <c r="E509" s="48"/>
      <c r="F509" s="48"/>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46"/>
      <c r="B510" s="47"/>
      <c r="C510" s="48"/>
      <c r="D510" s="48"/>
      <c r="E510" s="48"/>
      <c r="F510" s="48"/>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46"/>
      <c r="B511" s="47"/>
      <c r="C511" s="48"/>
      <c r="D511" s="48"/>
      <c r="E511" s="48"/>
      <c r="F511" s="48"/>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46"/>
      <c r="B512" s="47"/>
      <c r="C512" s="48"/>
      <c r="D512" s="48"/>
      <c r="E512" s="48"/>
      <c r="F512" s="48"/>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46"/>
      <c r="B513" s="47"/>
      <c r="C513" s="48"/>
      <c r="D513" s="48"/>
      <c r="E513" s="48"/>
      <c r="F513" s="48"/>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46"/>
      <c r="B514" s="47"/>
      <c r="C514" s="48"/>
      <c r="D514" s="48"/>
      <c r="E514" s="48"/>
      <c r="F514" s="48"/>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46"/>
      <c r="B515" s="47"/>
      <c r="C515" s="48"/>
      <c r="D515" s="48"/>
      <c r="E515" s="48"/>
      <c r="F515" s="48"/>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46"/>
      <c r="B516" s="47"/>
      <c r="C516" s="48"/>
      <c r="D516" s="48"/>
      <c r="E516" s="48"/>
      <c r="F516" s="48"/>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46"/>
      <c r="B517" s="47"/>
      <c r="C517" s="48"/>
      <c r="D517" s="48"/>
      <c r="E517" s="48"/>
      <c r="F517" s="48"/>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46"/>
      <c r="B518" s="47"/>
      <c r="C518" s="48"/>
      <c r="D518" s="48"/>
      <c r="E518" s="48"/>
      <c r="F518" s="48"/>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46"/>
      <c r="B519" s="47"/>
      <c r="C519" s="48"/>
      <c r="D519" s="48"/>
      <c r="E519" s="48"/>
      <c r="F519" s="48"/>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46"/>
      <c r="B520" s="47"/>
      <c r="C520" s="48"/>
      <c r="D520" s="48"/>
      <c r="E520" s="48"/>
      <c r="F520" s="48"/>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46"/>
      <c r="B521" s="47"/>
      <c r="C521" s="48"/>
      <c r="D521" s="48"/>
      <c r="E521" s="48"/>
      <c r="F521" s="48"/>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46"/>
      <c r="B522" s="47"/>
      <c r="C522" s="48"/>
      <c r="D522" s="48"/>
      <c r="E522" s="48"/>
      <c r="F522" s="48"/>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46"/>
      <c r="B523" s="47"/>
      <c r="C523" s="48"/>
      <c r="D523" s="48"/>
      <c r="E523" s="48"/>
      <c r="F523" s="48"/>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46"/>
      <c r="B524" s="47"/>
      <c r="C524" s="48"/>
      <c r="D524" s="48"/>
      <c r="E524" s="48"/>
      <c r="F524" s="48"/>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46"/>
      <c r="B525" s="47"/>
      <c r="C525" s="48"/>
      <c r="D525" s="48"/>
      <c r="E525" s="48"/>
      <c r="F525" s="48"/>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46"/>
      <c r="B526" s="47"/>
      <c r="C526" s="48"/>
      <c r="D526" s="48"/>
      <c r="E526" s="48"/>
      <c r="F526" s="48"/>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46"/>
      <c r="B527" s="47"/>
      <c r="C527" s="48"/>
      <c r="D527" s="48"/>
      <c r="E527" s="48"/>
      <c r="F527" s="48"/>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46"/>
      <c r="B528" s="47"/>
      <c r="C528" s="48"/>
      <c r="D528" s="48"/>
      <c r="E528" s="48"/>
      <c r="F528" s="48"/>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46"/>
      <c r="B529" s="47"/>
      <c r="C529" s="48"/>
      <c r="D529" s="48"/>
      <c r="E529" s="48"/>
      <c r="F529" s="48"/>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46"/>
      <c r="B530" s="47"/>
      <c r="C530" s="48"/>
      <c r="D530" s="48"/>
      <c r="E530" s="48"/>
      <c r="F530" s="48"/>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46"/>
      <c r="B531" s="47"/>
      <c r="C531" s="48"/>
      <c r="D531" s="48"/>
      <c r="E531" s="48"/>
      <c r="F531" s="48"/>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46"/>
      <c r="B532" s="47"/>
      <c r="C532" s="48"/>
      <c r="D532" s="48"/>
      <c r="E532" s="48"/>
      <c r="F532" s="48"/>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46"/>
      <c r="B533" s="47"/>
      <c r="C533" s="48"/>
      <c r="D533" s="48"/>
      <c r="E533" s="48"/>
      <c r="F533" s="48"/>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46"/>
      <c r="B534" s="47"/>
      <c r="C534" s="48"/>
      <c r="D534" s="48"/>
      <c r="E534" s="48"/>
      <c r="F534" s="48"/>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46"/>
      <c r="B535" s="47"/>
      <c r="C535" s="48"/>
      <c r="D535" s="48"/>
      <c r="E535" s="48"/>
      <c r="F535" s="48"/>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46"/>
      <c r="B536" s="47"/>
      <c r="C536" s="48"/>
      <c r="D536" s="48"/>
      <c r="E536" s="48"/>
      <c r="F536" s="48"/>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46"/>
      <c r="B537" s="47"/>
      <c r="C537" s="48"/>
      <c r="D537" s="48"/>
      <c r="E537" s="48"/>
      <c r="F537" s="48"/>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46"/>
      <c r="B538" s="47"/>
      <c r="C538" s="48"/>
      <c r="D538" s="48"/>
      <c r="E538" s="48"/>
      <c r="F538" s="48"/>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46"/>
      <c r="B539" s="47"/>
      <c r="C539" s="48"/>
      <c r="D539" s="48"/>
      <c r="E539" s="48"/>
      <c r="F539" s="48"/>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46"/>
      <c r="B540" s="47"/>
      <c r="C540" s="48"/>
      <c r="D540" s="48"/>
      <c r="E540" s="48"/>
      <c r="F540" s="48"/>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46"/>
      <c r="B541" s="47"/>
      <c r="C541" s="48"/>
      <c r="D541" s="48"/>
      <c r="E541" s="48"/>
      <c r="F541" s="48"/>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46"/>
      <c r="B542" s="47"/>
      <c r="C542" s="48"/>
      <c r="D542" s="48"/>
      <c r="E542" s="48"/>
      <c r="F542" s="48"/>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46"/>
      <c r="B543" s="47"/>
      <c r="C543" s="48"/>
      <c r="D543" s="48"/>
      <c r="E543" s="48"/>
      <c r="F543" s="48"/>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46"/>
      <c r="B544" s="47"/>
      <c r="C544" s="48"/>
      <c r="D544" s="48"/>
      <c r="E544" s="48"/>
      <c r="F544" s="48"/>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46"/>
      <c r="B545" s="47"/>
      <c r="C545" s="48"/>
      <c r="D545" s="48"/>
      <c r="E545" s="48"/>
      <c r="F545" s="48"/>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46"/>
      <c r="B546" s="47"/>
      <c r="C546" s="48"/>
      <c r="D546" s="48"/>
      <c r="E546" s="48"/>
      <c r="F546" s="48"/>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46"/>
      <c r="B547" s="47"/>
      <c r="C547" s="48"/>
      <c r="D547" s="48"/>
      <c r="E547" s="48"/>
      <c r="F547" s="48"/>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46"/>
      <c r="B548" s="47"/>
      <c r="C548" s="48"/>
      <c r="D548" s="48"/>
      <c r="E548" s="48"/>
      <c r="F548" s="48"/>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46"/>
      <c r="B549" s="47"/>
      <c r="C549" s="48"/>
      <c r="D549" s="48"/>
      <c r="E549" s="48"/>
      <c r="F549" s="48"/>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46"/>
      <c r="B550" s="47"/>
      <c r="C550" s="48"/>
      <c r="D550" s="48"/>
      <c r="E550" s="48"/>
      <c r="F550" s="48"/>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46"/>
      <c r="B551" s="47"/>
      <c r="C551" s="48"/>
      <c r="D551" s="48"/>
      <c r="E551" s="48"/>
      <c r="F551" s="48"/>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46"/>
      <c r="B552" s="47"/>
      <c r="C552" s="48"/>
      <c r="D552" s="48"/>
      <c r="E552" s="48"/>
      <c r="F552" s="48"/>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46"/>
      <c r="B553" s="47"/>
      <c r="C553" s="48"/>
      <c r="D553" s="48"/>
      <c r="E553" s="48"/>
      <c r="F553" s="48"/>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46"/>
      <c r="B554" s="47"/>
      <c r="C554" s="48"/>
      <c r="D554" s="48"/>
      <c r="E554" s="48"/>
      <c r="F554" s="48"/>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46"/>
      <c r="B555" s="47"/>
      <c r="C555" s="48"/>
      <c r="D555" s="48"/>
      <c r="E555" s="48"/>
      <c r="F555" s="48"/>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46"/>
      <c r="B556" s="47"/>
      <c r="C556" s="48"/>
      <c r="D556" s="48"/>
      <c r="E556" s="48"/>
      <c r="F556" s="48"/>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46"/>
      <c r="B557" s="47"/>
      <c r="C557" s="48"/>
      <c r="D557" s="48"/>
      <c r="E557" s="48"/>
      <c r="F557" s="48"/>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46"/>
      <c r="B558" s="47"/>
      <c r="C558" s="48"/>
      <c r="D558" s="48"/>
      <c r="E558" s="48"/>
      <c r="F558" s="48"/>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46"/>
      <c r="B559" s="47"/>
      <c r="C559" s="48"/>
      <c r="D559" s="48"/>
      <c r="E559" s="48"/>
      <c r="F559" s="48"/>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46"/>
      <c r="B560" s="47"/>
      <c r="C560" s="48"/>
      <c r="D560" s="48"/>
      <c r="E560" s="48"/>
      <c r="F560" s="48"/>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46"/>
      <c r="B561" s="47"/>
      <c r="C561" s="48"/>
      <c r="D561" s="48"/>
      <c r="E561" s="48"/>
      <c r="F561" s="48"/>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46"/>
      <c r="B562" s="47"/>
      <c r="C562" s="48"/>
      <c r="D562" s="48"/>
      <c r="E562" s="48"/>
      <c r="F562" s="48"/>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46"/>
      <c r="B563" s="47"/>
      <c r="C563" s="48"/>
      <c r="D563" s="48"/>
      <c r="E563" s="48"/>
      <c r="F563" s="48"/>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46"/>
      <c r="B564" s="47"/>
      <c r="C564" s="48"/>
      <c r="D564" s="48"/>
      <c r="E564" s="48"/>
      <c r="F564" s="48"/>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46"/>
      <c r="B565" s="47"/>
      <c r="C565" s="48"/>
      <c r="D565" s="48"/>
      <c r="E565" s="48"/>
      <c r="F565" s="48"/>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46"/>
      <c r="B566" s="47"/>
      <c r="C566" s="48"/>
      <c r="D566" s="48"/>
      <c r="E566" s="48"/>
      <c r="F566" s="48"/>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46"/>
      <c r="B567" s="47"/>
      <c r="C567" s="48"/>
      <c r="D567" s="48"/>
      <c r="E567" s="48"/>
      <c r="F567" s="48"/>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46"/>
      <c r="B568" s="47"/>
      <c r="C568" s="48"/>
      <c r="D568" s="48"/>
      <c r="E568" s="48"/>
      <c r="F568" s="48"/>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46"/>
      <c r="B569" s="47"/>
      <c r="C569" s="48"/>
      <c r="D569" s="48"/>
      <c r="E569" s="48"/>
      <c r="F569" s="48"/>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46"/>
      <c r="B570" s="47"/>
      <c r="C570" s="48"/>
      <c r="D570" s="48"/>
      <c r="E570" s="48"/>
      <c r="F570" s="48"/>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46"/>
      <c r="B571" s="47"/>
      <c r="C571" s="48"/>
      <c r="D571" s="48"/>
      <c r="E571" s="48"/>
      <c r="F571" s="48"/>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46"/>
      <c r="B572" s="47"/>
      <c r="C572" s="48"/>
      <c r="D572" s="48"/>
      <c r="E572" s="48"/>
      <c r="F572" s="48"/>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46"/>
      <c r="B573" s="47"/>
      <c r="C573" s="48"/>
      <c r="D573" s="48"/>
      <c r="E573" s="48"/>
      <c r="F573" s="48"/>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46"/>
      <c r="B574" s="47"/>
      <c r="C574" s="48"/>
      <c r="D574" s="48"/>
      <c r="E574" s="48"/>
      <c r="F574" s="48"/>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46"/>
      <c r="B575" s="47"/>
      <c r="C575" s="48"/>
      <c r="D575" s="48"/>
      <c r="E575" s="48"/>
      <c r="F575" s="48"/>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46"/>
      <c r="B576" s="47"/>
      <c r="C576" s="48"/>
      <c r="D576" s="48"/>
      <c r="E576" s="48"/>
      <c r="F576" s="48"/>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46"/>
      <c r="B577" s="47"/>
      <c r="C577" s="48"/>
      <c r="D577" s="48"/>
      <c r="E577" s="48"/>
      <c r="F577" s="48"/>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46"/>
      <c r="B578" s="47"/>
      <c r="C578" s="48"/>
      <c r="D578" s="48"/>
      <c r="E578" s="48"/>
      <c r="F578" s="48"/>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46"/>
      <c r="B579" s="47"/>
      <c r="C579" s="48"/>
      <c r="D579" s="48"/>
      <c r="E579" s="48"/>
      <c r="F579" s="48"/>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46"/>
      <c r="B580" s="47"/>
      <c r="C580" s="48"/>
      <c r="D580" s="48"/>
      <c r="E580" s="48"/>
      <c r="F580" s="48"/>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46"/>
      <c r="B581" s="47"/>
      <c r="C581" s="48"/>
      <c r="D581" s="48"/>
      <c r="E581" s="48"/>
      <c r="F581" s="48"/>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46"/>
      <c r="B582" s="47"/>
      <c r="C582" s="48"/>
      <c r="D582" s="48"/>
      <c r="E582" s="48"/>
      <c r="F582" s="48"/>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46"/>
      <c r="B583" s="47"/>
      <c r="C583" s="48"/>
      <c r="D583" s="48"/>
      <c r="E583" s="48"/>
      <c r="F583" s="48"/>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46"/>
      <c r="B584" s="47"/>
      <c r="C584" s="48"/>
      <c r="D584" s="48"/>
      <c r="E584" s="48"/>
      <c r="F584" s="48"/>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46"/>
      <c r="B585" s="47"/>
      <c r="C585" s="48"/>
      <c r="D585" s="48"/>
      <c r="E585" s="48"/>
      <c r="F585" s="48"/>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46"/>
      <c r="B586" s="47"/>
      <c r="C586" s="48"/>
      <c r="D586" s="48"/>
      <c r="E586" s="48"/>
      <c r="F586" s="48"/>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46"/>
      <c r="B587" s="47"/>
      <c r="C587" s="48"/>
      <c r="D587" s="48"/>
      <c r="E587" s="48"/>
      <c r="F587" s="48"/>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46"/>
      <c r="B588" s="47"/>
      <c r="C588" s="48"/>
      <c r="D588" s="48"/>
      <c r="E588" s="48"/>
      <c r="F588" s="48"/>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46"/>
      <c r="B589" s="47"/>
      <c r="C589" s="48"/>
      <c r="D589" s="48"/>
      <c r="E589" s="48"/>
      <c r="F589" s="48"/>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46"/>
      <c r="B590" s="47"/>
      <c r="C590" s="48"/>
      <c r="D590" s="48"/>
      <c r="E590" s="48"/>
      <c r="F590" s="48"/>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46"/>
      <c r="B591" s="47"/>
      <c r="C591" s="48"/>
      <c r="D591" s="48"/>
      <c r="E591" s="48"/>
      <c r="F591" s="48"/>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46"/>
      <c r="B592" s="47"/>
      <c r="C592" s="48"/>
      <c r="D592" s="48"/>
      <c r="E592" s="48"/>
      <c r="F592" s="48"/>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46"/>
      <c r="B593" s="47"/>
      <c r="C593" s="48"/>
      <c r="D593" s="48"/>
      <c r="E593" s="48"/>
      <c r="F593" s="48"/>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46"/>
      <c r="B594" s="47"/>
      <c r="C594" s="48"/>
      <c r="D594" s="48"/>
      <c r="E594" s="48"/>
      <c r="F594" s="48"/>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46"/>
      <c r="B595" s="47"/>
      <c r="C595" s="48"/>
      <c r="D595" s="48"/>
      <c r="E595" s="48"/>
      <c r="F595" s="48"/>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46"/>
      <c r="B596" s="47"/>
      <c r="C596" s="48"/>
      <c r="D596" s="48"/>
      <c r="E596" s="48"/>
      <c r="F596" s="48"/>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46"/>
      <c r="B597" s="47"/>
      <c r="C597" s="48"/>
      <c r="D597" s="48"/>
      <c r="E597" s="48"/>
      <c r="F597" s="48"/>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46"/>
      <c r="B598" s="47"/>
      <c r="C598" s="48"/>
      <c r="D598" s="48"/>
      <c r="E598" s="48"/>
      <c r="F598" s="48"/>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46"/>
      <c r="B599" s="47"/>
      <c r="C599" s="48"/>
      <c r="D599" s="48"/>
      <c r="E599" s="48"/>
      <c r="F599" s="48"/>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46"/>
      <c r="B600" s="47"/>
      <c r="C600" s="48"/>
      <c r="D600" s="48"/>
      <c r="E600" s="48"/>
      <c r="F600" s="48"/>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46"/>
      <c r="B601" s="47"/>
      <c r="C601" s="48"/>
      <c r="D601" s="48"/>
      <c r="E601" s="48"/>
      <c r="F601" s="48"/>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46"/>
      <c r="B602" s="47"/>
      <c r="C602" s="48"/>
      <c r="D602" s="48"/>
      <c r="E602" s="48"/>
      <c r="F602" s="48"/>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46"/>
      <c r="B603" s="47"/>
      <c r="C603" s="48"/>
      <c r="D603" s="48"/>
      <c r="E603" s="48"/>
      <c r="F603" s="48"/>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46"/>
      <c r="B604" s="47"/>
      <c r="C604" s="48"/>
      <c r="D604" s="48"/>
      <c r="E604" s="48"/>
      <c r="F604" s="48"/>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46"/>
      <c r="B605" s="47"/>
      <c r="C605" s="48"/>
      <c r="D605" s="48"/>
      <c r="E605" s="48"/>
      <c r="F605" s="48"/>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46"/>
      <c r="B606" s="47"/>
      <c r="C606" s="48"/>
      <c r="D606" s="48"/>
      <c r="E606" s="48"/>
      <c r="F606" s="48"/>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46"/>
      <c r="B607" s="47"/>
      <c r="C607" s="48"/>
      <c r="D607" s="48"/>
      <c r="E607" s="48"/>
      <c r="F607" s="48"/>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46"/>
      <c r="B608" s="47"/>
      <c r="C608" s="48"/>
      <c r="D608" s="48"/>
      <c r="E608" s="48"/>
      <c r="F608" s="48"/>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46"/>
      <c r="B609" s="47"/>
      <c r="C609" s="48"/>
      <c r="D609" s="48"/>
      <c r="E609" s="48"/>
      <c r="F609" s="48"/>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46"/>
      <c r="B610" s="47"/>
      <c r="C610" s="48"/>
      <c r="D610" s="48"/>
      <c r="E610" s="48"/>
      <c r="F610" s="48"/>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46"/>
      <c r="B611" s="47"/>
      <c r="C611" s="48"/>
      <c r="D611" s="48"/>
      <c r="E611" s="48"/>
      <c r="F611" s="48"/>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46"/>
      <c r="B612" s="47"/>
      <c r="C612" s="48"/>
      <c r="D612" s="48"/>
      <c r="E612" s="48"/>
      <c r="F612" s="48"/>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46"/>
      <c r="B613" s="47"/>
      <c r="C613" s="48"/>
      <c r="D613" s="48"/>
      <c r="E613" s="48"/>
      <c r="F613" s="48"/>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46"/>
      <c r="B614" s="47"/>
      <c r="C614" s="48"/>
      <c r="D614" s="48"/>
      <c r="E614" s="48"/>
      <c r="F614" s="48"/>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46"/>
      <c r="B615" s="47"/>
      <c r="C615" s="48"/>
      <c r="D615" s="48"/>
      <c r="E615" s="48"/>
      <c r="F615" s="48"/>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46"/>
      <c r="B616" s="47"/>
      <c r="C616" s="48"/>
      <c r="D616" s="48"/>
      <c r="E616" s="48"/>
      <c r="F616" s="48"/>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46"/>
      <c r="B617" s="47"/>
      <c r="C617" s="48"/>
      <c r="D617" s="48"/>
      <c r="E617" s="48"/>
      <c r="F617" s="48"/>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46"/>
      <c r="B618" s="47"/>
      <c r="C618" s="48"/>
      <c r="D618" s="48"/>
      <c r="E618" s="48"/>
      <c r="F618" s="48"/>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46"/>
      <c r="B619" s="47"/>
      <c r="C619" s="48"/>
      <c r="D619" s="48"/>
      <c r="E619" s="48"/>
      <c r="F619" s="48"/>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46"/>
      <c r="B620" s="47"/>
      <c r="C620" s="48"/>
      <c r="D620" s="48"/>
      <c r="E620" s="48"/>
      <c r="F620" s="48"/>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46"/>
      <c r="B621" s="47"/>
      <c r="C621" s="48"/>
      <c r="D621" s="48"/>
      <c r="E621" s="48"/>
      <c r="F621" s="48"/>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46"/>
      <c r="B622" s="47"/>
      <c r="C622" s="48"/>
      <c r="D622" s="48"/>
      <c r="E622" s="48"/>
      <c r="F622" s="48"/>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46"/>
      <c r="B623" s="47"/>
      <c r="C623" s="48"/>
      <c r="D623" s="48"/>
      <c r="E623" s="48"/>
      <c r="F623" s="48"/>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46"/>
      <c r="B624" s="47"/>
      <c r="C624" s="48"/>
      <c r="D624" s="48"/>
      <c r="E624" s="48"/>
      <c r="F624" s="48"/>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46"/>
      <c r="B625" s="47"/>
      <c r="C625" s="48"/>
      <c r="D625" s="48"/>
      <c r="E625" s="48"/>
      <c r="F625" s="48"/>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46"/>
      <c r="B626" s="47"/>
      <c r="C626" s="48"/>
      <c r="D626" s="48"/>
      <c r="E626" s="48"/>
      <c r="F626" s="48"/>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46"/>
      <c r="B627" s="47"/>
      <c r="C627" s="48"/>
      <c r="D627" s="48"/>
      <c r="E627" s="48"/>
      <c r="F627" s="48"/>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46"/>
      <c r="B628" s="47"/>
      <c r="C628" s="48"/>
      <c r="D628" s="48"/>
      <c r="E628" s="48"/>
      <c r="F628" s="48"/>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46"/>
      <c r="B629" s="47"/>
      <c r="C629" s="48"/>
      <c r="D629" s="48"/>
      <c r="E629" s="48"/>
      <c r="F629" s="48"/>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46"/>
      <c r="B630" s="47"/>
      <c r="C630" s="48"/>
      <c r="D630" s="48"/>
      <c r="E630" s="48"/>
      <c r="F630" s="48"/>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46"/>
      <c r="B631" s="47"/>
      <c r="C631" s="48"/>
      <c r="D631" s="48"/>
      <c r="E631" s="48"/>
      <c r="F631" s="48"/>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46"/>
      <c r="B632" s="47"/>
      <c r="C632" s="48"/>
      <c r="D632" s="48"/>
      <c r="E632" s="48"/>
      <c r="F632" s="48"/>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46"/>
      <c r="B633" s="47"/>
      <c r="C633" s="48"/>
      <c r="D633" s="48"/>
      <c r="E633" s="48"/>
      <c r="F633" s="48"/>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46"/>
      <c r="B634" s="47"/>
      <c r="C634" s="48"/>
      <c r="D634" s="48"/>
      <c r="E634" s="48"/>
      <c r="F634" s="48"/>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46"/>
      <c r="B635" s="47"/>
      <c r="C635" s="48"/>
      <c r="D635" s="48"/>
      <c r="E635" s="48"/>
      <c r="F635" s="48"/>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46"/>
      <c r="B636" s="47"/>
      <c r="C636" s="48"/>
      <c r="D636" s="48"/>
      <c r="E636" s="48"/>
      <c r="F636" s="48"/>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46"/>
      <c r="B637" s="47"/>
      <c r="C637" s="48"/>
      <c r="D637" s="48"/>
      <c r="E637" s="48"/>
      <c r="F637" s="48"/>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46"/>
      <c r="B638" s="47"/>
      <c r="C638" s="48"/>
      <c r="D638" s="48"/>
      <c r="E638" s="48"/>
      <c r="F638" s="48"/>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46"/>
      <c r="B639" s="47"/>
      <c r="C639" s="48"/>
      <c r="D639" s="48"/>
      <c r="E639" s="48"/>
      <c r="F639" s="48"/>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46"/>
      <c r="B640" s="47"/>
      <c r="C640" s="48"/>
      <c r="D640" s="48"/>
      <c r="E640" s="48"/>
      <c r="F640" s="48"/>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46"/>
      <c r="B641" s="47"/>
      <c r="C641" s="48"/>
      <c r="D641" s="48"/>
      <c r="E641" s="48"/>
      <c r="F641" s="48"/>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46"/>
      <c r="B642" s="47"/>
      <c r="C642" s="48"/>
      <c r="D642" s="48"/>
      <c r="E642" s="48"/>
      <c r="F642" s="48"/>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46"/>
      <c r="B643" s="47"/>
      <c r="C643" s="48"/>
      <c r="D643" s="48"/>
      <c r="E643" s="48"/>
      <c r="F643" s="48"/>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46"/>
      <c r="B644" s="47"/>
      <c r="C644" s="48"/>
      <c r="D644" s="48"/>
      <c r="E644" s="48"/>
      <c r="F644" s="48"/>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46"/>
      <c r="B645" s="47"/>
      <c r="C645" s="48"/>
      <c r="D645" s="48"/>
      <c r="E645" s="48"/>
      <c r="F645" s="48"/>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46"/>
      <c r="B646" s="47"/>
      <c r="C646" s="48"/>
      <c r="D646" s="48"/>
      <c r="E646" s="48"/>
      <c r="F646" s="48"/>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46"/>
      <c r="B647" s="47"/>
      <c r="C647" s="48"/>
      <c r="D647" s="48"/>
      <c r="E647" s="48"/>
      <c r="F647" s="48"/>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46"/>
      <c r="B648" s="47"/>
      <c r="C648" s="48"/>
      <c r="D648" s="48"/>
      <c r="E648" s="48"/>
      <c r="F648" s="48"/>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46"/>
      <c r="B649" s="47"/>
      <c r="C649" s="48"/>
      <c r="D649" s="48"/>
      <c r="E649" s="48"/>
      <c r="F649" s="48"/>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46"/>
      <c r="B650" s="47"/>
      <c r="C650" s="48"/>
      <c r="D650" s="48"/>
      <c r="E650" s="48"/>
      <c r="F650" s="48"/>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46"/>
      <c r="B651" s="47"/>
      <c r="C651" s="48"/>
      <c r="D651" s="48"/>
      <c r="E651" s="48"/>
      <c r="F651" s="48"/>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46"/>
      <c r="B652" s="47"/>
      <c r="C652" s="48"/>
      <c r="D652" s="48"/>
      <c r="E652" s="48"/>
      <c r="F652" s="48"/>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46"/>
      <c r="B653" s="47"/>
      <c r="C653" s="48"/>
      <c r="D653" s="48"/>
      <c r="E653" s="48"/>
      <c r="F653" s="48"/>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46"/>
      <c r="B654" s="47"/>
      <c r="C654" s="48"/>
      <c r="D654" s="48"/>
      <c r="E654" s="48"/>
      <c r="F654" s="48"/>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46"/>
      <c r="B655" s="47"/>
      <c r="C655" s="48"/>
      <c r="D655" s="48"/>
      <c r="E655" s="48"/>
      <c r="F655" s="48"/>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46"/>
      <c r="B656" s="47"/>
      <c r="C656" s="48"/>
      <c r="D656" s="48"/>
      <c r="E656" s="48"/>
      <c r="F656" s="48"/>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46"/>
      <c r="B657" s="47"/>
      <c r="C657" s="48"/>
      <c r="D657" s="48"/>
      <c r="E657" s="48"/>
      <c r="F657" s="48"/>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46"/>
      <c r="B658" s="47"/>
      <c r="C658" s="48"/>
      <c r="D658" s="48"/>
      <c r="E658" s="48"/>
      <c r="F658" s="48"/>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46"/>
      <c r="B659" s="47"/>
      <c r="C659" s="48"/>
      <c r="D659" s="48"/>
      <c r="E659" s="48"/>
      <c r="F659" s="48"/>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46"/>
      <c r="B660" s="47"/>
      <c r="C660" s="48"/>
      <c r="D660" s="48"/>
      <c r="E660" s="48"/>
      <c r="F660" s="48"/>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46"/>
      <c r="B661" s="47"/>
      <c r="C661" s="48"/>
      <c r="D661" s="48"/>
      <c r="E661" s="48"/>
      <c r="F661" s="48"/>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46"/>
      <c r="B662" s="47"/>
      <c r="C662" s="48"/>
      <c r="D662" s="48"/>
      <c r="E662" s="48"/>
      <c r="F662" s="48"/>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46"/>
      <c r="B663" s="47"/>
      <c r="C663" s="48"/>
      <c r="D663" s="48"/>
      <c r="E663" s="48"/>
      <c r="F663" s="48"/>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46"/>
      <c r="B664" s="47"/>
      <c r="C664" s="48"/>
      <c r="D664" s="48"/>
      <c r="E664" s="48"/>
      <c r="F664" s="48"/>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46"/>
      <c r="B665" s="47"/>
      <c r="C665" s="48"/>
      <c r="D665" s="48"/>
      <c r="E665" s="48"/>
      <c r="F665" s="48"/>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46"/>
      <c r="B666" s="47"/>
      <c r="C666" s="48"/>
      <c r="D666" s="48"/>
      <c r="E666" s="48"/>
      <c r="F666" s="48"/>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46"/>
      <c r="B667" s="47"/>
      <c r="C667" s="48"/>
      <c r="D667" s="48"/>
      <c r="E667" s="48"/>
      <c r="F667" s="48"/>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46"/>
      <c r="B668" s="47"/>
      <c r="C668" s="48"/>
      <c r="D668" s="48"/>
      <c r="E668" s="48"/>
      <c r="F668" s="48"/>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46"/>
      <c r="B669" s="47"/>
      <c r="C669" s="48"/>
      <c r="D669" s="48"/>
      <c r="E669" s="48"/>
      <c r="F669" s="48"/>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46"/>
      <c r="B670" s="47"/>
      <c r="C670" s="48"/>
      <c r="D670" s="48"/>
      <c r="E670" s="48"/>
      <c r="F670" s="48"/>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46"/>
      <c r="B671" s="47"/>
      <c r="C671" s="48"/>
      <c r="D671" s="48"/>
      <c r="E671" s="48"/>
      <c r="F671" s="48"/>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46"/>
      <c r="B672" s="47"/>
      <c r="C672" s="48"/>
      <c r="D672" s="48"/>
      <c r="E672" s="48"/>
      <c r="F672" s="48"/>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46"/>
      <c r="B673" s="47"/>
      <c r="C673" s="48"/>
      <c r="D673" s="48"/>
      <c r="E673" s="48"/>
      <c r="F673" s="48"/>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46"/>
      <c r="B674" s="47"/>
      <c r="C674" s="48"/>
      <c r="D674" s="48"/>
      <c r="E674" s="48"/>
      <c r="F674" s="48"/>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46"/>
      <c r="B675" s="47"/>
      <c r="C675" s="48"/>
      <c r="D675" s="48"/>
      <c r="E675" s="48"/>
      <c r="F675" s="48"/>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46"/>
      <c r="B676" s="47"/>
      <c r="C676" s="48"/>
      <c r="D676" s="48"/>
      <c r="E676" s="48"/>
      <c r="F676" s="48"/>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46"/>
      <c r="B677" s="47"/>
      <c r="C677" s="48"/>
      <c r="D677" s="48"/>
      <c r="E677" s="48"/>
      <c r="F677" s="48"/>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46"/>
      <c r="B678" s="47"/>
      <c r="C678" s="48"/>
      <c r="D678" s="48"/>
      <c r="E678" s="48"/>
      <c r="F678" s="48"/>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46"/>
      <c r="B679" s="47"/>
      <c r="C679" s="48"/>
      <c r="D679" s="48"/>
      <c r="E679" s="48"/>
      <c r="F679" s="48"/>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46"/>
      <c r="B680" s="47"/>
      <c r="C680" s="48"/>
      <c r="D680" s="48"/>
      <c r="E680" s="48"/>
      <c r="F680" s="48"/>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46"/>
      <c r="B681" s="47"/>
      <c r="C681" s="48"/>
      <c r="D681" s="48"/>
      <c r="E681" s="48"/>
      <c r="F681" s="48"/>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46"/>
      <c r="B682" s="47"/>
      <c r="C682" s="48"/>
      <c r="D682" s="48"/>
      <c r="E682" s="48"/>
      <c r="F682" s="48"/>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46"/>
      <c r="B683" s="47"/>
      <c r="C683" s="48"/>
      <c r="D683" s="48"/>
      <c r="E683" s="48"/>
      <c r="F683" s="48"/>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46"/>
      <c r="B684" s="47"/>
      <c r="C684" s="48"/>
      <c r="D684" s="48"/>
      <c r="E684" s="48"/>
      <c r="F684" s="48"/>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46"/>
      <c r="B685" s="47"/>
      <c r="C685" s="48"/>
      <c r="D685" s="48"/>
      <c r="E685" s="48"/>
      <c r="F685" s="48"/>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46"/>
      <c r="B686" s="47"/>
      <c r="C686" s="48"/>
      <c r="D686" s="48"/>
      <c r="E686" s="48"/>
      <c r="F686" s="48"/>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46"/>
      <c r="B687" s="47"/>
      <c r="C687" s="48"/>
      <c r="D687" s="48"/>
      <c r="E687" s="48"/>
      <c r="F687" s="48"/>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46"/>
      <c r="B688" s="47"/>
      <c r="C688" s="48"/>
      <c r="D688" s="48"/>
      <c r="E688" s="48"/>
      <c r="F688" s="48"/>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46"/>
      <c r="B689" s="47"/>
      <c r="C689" s="48"/>
      <c r="D689" s="48"/>
      <c r="E689" s="48"/>
      <c r="F689" s="48"/>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46"/>
      <c r="B690" s="47"/>
      <c r="C690" s="48"/>
      <c r="D690" s="48"/>
      <c r="E690" s="48"/>
      <c r="F690" s="48"/>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46"/>
      <c r="B691" s="47"/>
      <c r="C691" s="48"/>
      <c r="D691" s="48"/>
      <c r="E691" s="48"/>
      <c r="F691" s="48"/>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46"/>
      <c r="B692" s="47"/>
      <c r="C692" s="48"/>
      <c r="D692" s="48"/>
      <c r="E692" s="48"/>
      <c r="F692" s="48"/>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46"/>
      <c r="B693" s="47"/>
      <c r="C693" s="48"/>
      <c r="D693" s="48"/>
      <c r="E693" s="48"/>
      <c r="F693" s="48"/>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46"/>
      <c r="B694" s="47"/>
      <c r="C694" s="48"/>
      <c r="D694" s="48"/>
      <c r="E694" s="48"/>
      <c r="F694" s="48"/>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46"/>
      <c r="B695" s="47"/>
      <c r="C695" s="48"/>
      <c r="D695" s="48"/>
      <c r="E695" s="48"/>
      <c r="F695" s="48"/>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46"/>
      <c r="B696" s="47"/>
      <c r="C696" s="48"/>
      <c r="D696" s="48"/>
      <c r="E696" s="48"/>
      <c r="F696" s="48"/>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46"/>
      <c r="B697" s="47"/>
      <c r="C697" s="48"/>
      <c r="D697" s="48"/>
      <c r="E697" s="48"/>
      <c r="F697" s="48"/>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46"/>
      <c r="B698" s="47"/>
      <c r="C698" s="48"/>
      <c r="D698" s="48"/>
      <c r="E698" s="48"/>
      <c r="F698" s="48"/>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46"/>
      <c r="B699" s="47"/>
      <c r="C699" s="48"/>
      <c r="D699" s="48"/>
      <c r="E699" s="48"/>
      <c r="F699" s="48"/>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46"/>
      <c r="B700" s="47"/>
      <c r="C700" s="48"/>
      <c r="D700" s="48"/>
      <c r="E700" s="48"/>
      <c r="F700" s="48"/>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46"/>
      <c r="B701" s="47"/>
      <c r="C701" s="48"/>
      <c r="D701" s="48"/>
      <c r="E701" s="48"/>
      <c r="F701" s="48"/>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46"/>
      <c r="B702" s="47"/>
      <c r="C702" s="48"/>
      <c r="D702" s="48"/>
      <c r="E702" s="48"/>
      <c r="F702" s="48"/>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46"/>
      <c r="B703" s="47"/>
      <c r="C703" s="48"/>
      <c r="D703" s="48"/>
      <c r="E703" s="48"/>
      <c r="F703" s="48"/>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46"/>
      <c r="B704" s="47"/>
      <c r="C704" s="48"/>
      <c r="D704" s="48"/>
      <c r="E704" s="48"/>
      <c r="F704" s="48"/>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46"/>
      <c r="B705" s="47"/>
      <c r="C705" s="48"/>
      <c r="D705" s="48"/>
      <c r="E705" s="48"/>
      <c r="F705" s="48"/>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46"/>
      <c r="B706" s="47"/>
      <c r="C706" s="48"/>
      <c r="D706" s="48"/>
      <c r="E706" s="48"/>
      <c r="F706" s="48"/>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46"/>
      <c r="B707" s="47"/>
      <c r="C707" s="48"/>
      <c r="D707" s="48"/>
      <c r="E707" s="48"/>
      <c r="F707" s="48"/>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46"/>
      <c r="B708" s="47"/>
      <c r="C708" s="48"/>
      <c r="D708" s="48"/>
      <c r="E708" s="48"/>
      <c r="F708" s="48"/>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46"/>
      <c r="B709" s="47"/>
      <c r="C709" s="48"/>
      <c r="D709" s="48"/>
      <c r="E709" s="48"/>
      <c r="F709" s="48"/>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46"/>
      <c r="B710" s="47"/>
      <c r="C710" s="48"/>
      <c r="D710" s="48"/>
      <c r="E710" s="48"/>
      <c r="F710" s="48"/>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46"/>
      <c r="B711" s="47"/>
      <c r="C711" s="48"/>
      <c r="D711" s="48"/>
      <c r="E711" s="48"/>
      <c r="F711" s="48"/>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46"/>
      <c r="B712" s="47"/>
      <c r="C712" s="48"/>
      <c r="D712" s="48"/>
      <c r="E712" s="48"/>
      <c r="F712" s="48"/>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46"/>
      <c r="B713" s="47"/>
      <c r="C713" s="48"/>
      <c r="D713" s="48"/>
      <c r="E713" s="48"/>
      <c r="F713" s="48"/>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46"/>
      <c r="B714" s="47"/>
      <c r="C714" s="48"/>
      <c r="D714" s="48"/>
      <c r="E714" s="48"/>
      <c r="F714" s="48"/>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46"/>
      <c r="B715" s="47"/>
      <c r="C715" s="48"/>
      <c r="D715" s="48"/>
      <c r="E715" s="48"/>
      <c r="F715" s="48"/>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46"/>
      <c r="B716" s="47"/>
      <c r="C716" s="48"/>
      <c r="D716" s="48"/>
      <c r="E716" s="48"/>
      <c r="F716" s="48"/>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46"/>
      <c r="B717" s="47"/>
      <c r="C717" s="48"/>
      <c r="D717" s="48"/>
      <c r="E717" s="48"/>
      <c r="F717" s="48"/>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46"/>
      <c r="B718" s="47"/>
      <c r="C718" s="48"/>
      <c r="D718" s="48"/>
      <c r="E718" s="48"/>
      <c r="F718" s="48"/>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46"/>
      <c r="B719" s="47"/>
      <c r="C719" s="48"/>
      <c r="D719" s="48"/>
      <c r="E719" s="48"/>
      <c r="F719" s="48"/>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46"/>
      <c r="B720" s="47"/>
      <c r="C720" s="48"/>
      <c r="D720" s="48"/>
      <c r="E720" s="48"/>
      <c r="F720" s="48"/>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46"/>
      <c r="B721" s="47"/>
      <c r="C721" s="48"/>
      <c r="D721" s="48"/>
      <c r="E721" s="48"/>
      <c r="F721" s="48"/>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46"/>
      <c r="B722" s="47"/>
      <c r="C722" s="48"/>
      <c r="D722" s="48"/>
      <c r="E722" s="48"/>
      <c r="F722" s="48"/>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46"/>
      <c r="B723" s="47"/>
      <c r="C723" s="48"/>
      <c r="D723" s="48"/>
      <c r="E723" s="48"/>
      <c r="F723" s="48"/>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46"/>
      <c r="B724" s="47"/>
      <c r="C724" s="48"/>
      <c r="D724" s="48"/>
      <c r="E724" s="48"/>
      <c r="F724" s="48"/>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46"/>
      <c r="B725" s="47"/>
      <c r="C725" s="48"/>
      <c r="D725" s="48"/>
      <c r="E725" s="48"/>
      <c r="F725" s="48"/>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46"/>
      <c r="B726" s="47"/>
      <c r="C726" s="48"/>
      <c r="D726" s="48"/>
      <c r="E726" s="48"/>
      <c r="F726" s="48"/>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46"/>
      <c r="B727" s="47"/>
      <c r="C727" s="48"/>
      <c r="D727" s="48"/>
      <c r="E727" s="48"/>
      <c r="F727" s="48"/>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46"/>
      <c r="B728" s="47"/>
      <c r="C728" s="48"/>
      <c r="D728" s="48"/>
      <c r="E728" s="48"/>
      <c r="F728" s="48"/>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46"/>
      <c r="B729" s="47"/>
      <c r="C729" s="48"/>
      <c r="D729" s="48"/>
      <c r="E729" s="48"/>
      <c r="F729" s="48"/>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46"/>
      <c r="B730" s="47"/>
      <c r="C730" s="48"/>
      <c r="D730" s="48"/>
      <c r="E730" s="48"/>
      <c r="F730" s="48"/>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46"/>
      <c r="B731" s="47"/>
      <c r="C731" s="48"/>
      <c r="D731" s="48"/>
      <c r="E731" s="48"/>
      <c r="F731" s="48"/>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46"/>
      <c r="B732" s="47"/>
      <c r="C732" s="48"/>
      <c r="D732" s="48"/>
      <c r="E732" s="48"/>
      <c r="F732" s="48"/>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46"/>
      <c r="B733" s="47"/>
      <c r="C733" s="48"/>
      <c r="D733" s="48"/>
      <c r="E733" s="48"/>
      <c r="F733" s="48"/>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46"/>
      <c r="B734" s="47"/>
      <c r="C734" s="48"/>
      <c r="D734" s="48"/>
      <c r="E734" s="48"/>
      <c r="F734" s="48"/>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46"/>
      <c r="B735" s="47"/>
      <c r="C735" s="48"/>
      <c r="D735" s="48"/>
      <c r="E735" s="48"/>
      <c r="F735" s="48"/>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46"/>
      <c r="B736" s="47"/>
      <c r="C736" s="48"/>
      <c r="D736" s="48"/>
      <c r="E736" s="48"/>
      <c r="F736" s="48"/>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46"/>
      <c r="B737" s="47"/>
      <c r="C737" s="48"/>
      <c r="D737" s="48"/>
      <c r="E737" s="48"/>
      <c r="F737" s="48"/>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46"/>
      <c r="B738" s="47"/>
      <c r="C738" s="48"/>
      <c r="D738" s="48"/>
      <c r="E738" s="48"/>
      <c r="F738" s="48"/>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46"/>
      <c r="B739" s="47"/>
      <c r="C739" s="48"/>
      <c r="D739" s="48"/>
      <c r="E739" s="48"/>
      <c r="F739" s="48"/>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46"/>
      <c r="B740" s="47"/>
      <c r="C740" s="48"/>
      <c r="D740" s="48"/>
      <c r="E740" s="48"/>
      <c r="F740" s="48"/>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46"/>
      <c r="B741" s="47"/>
      <c r="C741" s="48"/>
      <c r="D741" s="48"/>
      <c r="E741" s="48"/>
      <c r="F741" s="48"/>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46"/>
      <c r="B742" s="47"/>
      <c r="C742" s="48"/>
      <c r="D742" s="48"/>
      <c r="E742" s="48"/>
      <c r="F742" s="48"/>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46"/>
      <c r="B743" s="47"/>
      <c r="C743" s="48"/>
      <c r="D743" s="48"/>
      <c r="E743" s="48"/>
      <c r="F743" s="48"/>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46"/>
      <c r="B744" s="47"/>
      <c r="C744" s="48"/>
      <c r="D744" s="48"/>
      <c r="E744" s="48"/>
      <c r="F744" s="48"/>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46"/>
      <c r="B745" s="47"/>
      <c r="C745" s="48"/>
      <c r="D745" s="48"/>
      <c r="E745" s="48"/>
      <c r="F745" s="48"/>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46"/>
      <c r="B746" s="47"/>
      <c r="C746" s="48"/>
      <c r="D746" s="48"/>
      <c r="E746" s="48"/>
      <c r="F746" s="48"/>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46"/>
      <c r="B747" s="47"/>
      <c r="C747" s="48"/>
      <c r="D747" s="48"/>
      <c r="E747" s="48"/>
      <c r="F747" s="48"/>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46"/>
      <c r="B748" s="47"/>
      <c r="C748" s="48"/>
      <c r="D748" s="48"/>
      <c r="E748" s="48"/>
      <c r="F748" s="48"/>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46"/>
      <c r="B749" s="47"/>
      <c r="C749" s="48"/>
      <c r="D749" s="48"/>
      <c r="E749" s="48"/>
      <c r="F749" s="48"/>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46"/>
      <c r="B750" s="47"/>
      <c r="C750" s="48"/>
      <c r="D750" s="48"/>
      <c r="E750" s="48"/>
      <c r="F750" s="48"/>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46"/>
      <c r="B751" s="47"/>
      <c r="C751" s="48"/>
      <c r="D751" s="48"/>
      <c r="E751" s="48"/>
      <c r="F751" s="48"/>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46"/>
      <c r="B752" s="47"/>
      <c r="C752" s="48"/>
      <c r="D752" s="48"/>
      <c r="E752" s="48"/>
      <c r="F752" s="48"/>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46"/>
      <c r="B753" s="47"/>
      <c r="C753" s="48"/>
      <c r="D753" s="48"/>
      <c r="E753" s="48"/>
      <c r="F753" s="48"/>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46"/>
      <c r="B754" s="47"/>
      <c r="C754" s="48"/>
      <c r="D754" s="48"/>
      <c r="E754" s="48"/>
      <c r="F754" s="48"/>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46"/>
      <c r="B755" s="47"/>
      <c r="C755" s="48"/>
      <c r="D755" s="48"/>
      <c r="E755" s="48"/>
      <c r="F755" s="48"/>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46"/>
      <c r="B756" s="47"/>
      <c r="C756" s="48"/>
      <c r="D756" s="48"/>
      <c r="E756" s="48"/>
      <c r="F756" s="48"/>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46"/>
      <c r="B757" s="47"/>
      <c r="C757" s="48"/>
      <c r="D757" s="48"/>
      <c r="E757" s="48"/>
      <c r="F757" s="48"/>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46"/>
      <c r="B758" s="47"/>
      <c r="C758" s="48"/>
      <c r="D758" s="48"/>
      <c r="E758" s="48"/>
      <c r="F758" s="48"/>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46"/>
      <c r="B759" s="47"/>
      <c r="C759" s="48"/>
      <c r="D759" s="48"/>
      <c r="E759" s="48"/>
      <c r="F759" s="48"/>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46"/>
      <c r="B760" s="47"/>
      <c r="C760" s="48"/>
      <c r="D760" s="48"/>
      <c r="E760" s="48"/>
      <c r="F760" s="48"/>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46"/>
      <c r="B761" s="47"/>
      <c r="C761" s="48"/>
      <c r="D761" s="48"/>
      <c r="E761" s="48"/>
      <c r="F761" s="48"/>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46"/>
      <c r="B762" s="47"/>
      <c r="C762" s="48"/>
      <c r="D762" s="48"/>
      <c r="E762" s="48"/>
      <c r="F762" s="48"/>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46"/>
      <c r="B763" s="47"/>
      <c r="C763" s="48"/>
      <c r="D763" s="48"/>
      <c r="E763" s="48"/>
      <c r="F763" s="48"/>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46"/>
      <c r="B764" s="47"/>
      <c r="C764" s="48"/>
      <c r="D764" s="48"/>
      <c r="E764" s="48"/>
      <c r="F764" s="48"/>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46"/>
      <c r="B765" s="47"/>
      <c r="C765" s="48"/>
      <c r="D765" s="48"/>
      <c r="E765" s="48"/>
      <c r="F765" s="48"/>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46"/>
      <c r="B766" s="47"/>
      <c r="C766" s="48"/>
      <c r="D766" s="48"/>
      <c r="E766" s="48"/>
      <c r="F766" s="48"/>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46"/>
      <c r="B767" s="47"/>
      <c r="C767" s="48"/>
      <c r="D767" s="48"/>
      <c r="E767" s="48"/>
      <c r="F767" s="48"/>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46"/>
      <c r="B768" s="47"/>
      <c r="C768" s="48"/>
      <c r="D768" s="48"/>
      <c r="E768" s="48"/>
      <c r="F768" s="48"/>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46"/>
      <c r="B769" s="47"/>
      <c r="C769" s="48"/>
      <c r="D769" s="48"/>
      <c r="E769" s="48"/>
      <c r="F769" s="48"/>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46"/>
      <c r="B770" s="47"/>
      <c r="C770" s="48"/>
      <c r="D770" s="48"/>
      <c r="E770" s="48"/>
      <c r="F770" s="48"/>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46"/>
      <c r="B771" s="47"/>
      <c r="C771" s="48"/>
      <c r="D771" s="48"/>
      <c r="E771" s="48"/>
      <c r="F771" s="48"/>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46"/>
      <c r="B772" s="47"/>
      <c r="C772" s="48"/>
      <c r="D772" s="48"/>
      <c r="E772" s="48"/>
      <c r="F772" s="48"/>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46"/>
      <c r="B773" s="47"/>
      <c r="C773" s="48"/>
      <c r="D773" s="48"/>
      <c r="E773" s="48"/>
      <c r="F773" s="48"/>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46"/>
      <c r="B774" s="47"/>
      <c r="C774" s="48"/>
      <c r="D774" s="48"/>
      <c r="E774" s="48"/>
      <c r="F774" s="48"/>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46"/>
      <c r="B775" s="47"/>
      <c r="C775" s="48"/>
      <c r="D775" s="48"/>
      <c r="E775" s="48"/>
      <c r="F775" s="48"/>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46"/>
      <c r="B776" s="47"/>
      <c r="C776" s="48"/>
      <c r="D776" s="48"/>
      <c r="E776" s="48"/>
      <c r="F776" s="48"/>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46"/>
      <c r="B777" s="47"/>
      <c r="C777" s="48"/>
      <c r="D777" s="48"/>
      <c r="E777" s="48"/>
      <c r="F777" s="48"/>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46"/>
      <c r="B778" s="47"/>
      <c r="C778" s="48"/>
      <c r="D778" s="48"/>
      <c r="E778" s="48"/>
      <c r="F778" s="48"/>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46"/>
      <c r="B779" s="47"/>
      <c r="C779" s="48"/>
      <c r="D779" s="48"/>
      <c r="E779" s="48"/>
      <c r="F779" s="48"/>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46"/>
      <c r="B780" s="47"/>
      <c r="C780" s="48"/>
      <c r="D780" s="48"/>
      <c r="E780" s="48"/>
      <c r="F780" s="48"/>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46"/>
      <c r="B781" s="47"/>
      <c r="C781" s="48"/>
      <c r="D781" s="48"/>
      <c r="E781" s="48"/>
      <c r="F781" s="48"/>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46"/>
      <c r="B782" s="47"/>
      <c r="C782" s="48"/>
      <c r="D782" s="48"/>
      <c r="E782" s="48"/>
      <c r="F782" s="48"/>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46"/>
      <c r="B783" s="47"/>
      <c r="C783" s="48"/>
      <c r="D783" s="48"/>
      <c r="E783" s="48"/>
      <c r="F783" s="48"/>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46"/>
      <c r="B784" s="47"/>
      <c r="C784" s="48"/>
      <c r="D784" s="48"/>
      <c r="E784" s="48"/>
      <c r="F784" s="48"/>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46"/>
      <c r="B785" s="47"/>
      <c r="C785" s="48"/>
      <c r="D785" s="48"/>
      <c r="E785" s="48"/>
      <c r="F785" s="48"/>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46"/>
      <c r="B786" s="47"/>
      <c r="C786" s="48"/>
      <c r="D786" s="48"/>
      <c r="E786" s="48"/>
      <c r="F786" s="48"/>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46"/>
      <c r="B787" s="47"/>
      <c r="C787" s="48"/>
      <c r="D787" s="48"/>
      <c r="E787" s="48"/>
      <c r="F787" s="48"/>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46"/>
      <c r="B788" s="47"/>
      <c r="C788" s="48"/>
      <c r="D788" s="48"/>
      <c r="E788" s="48"/>
      <c r="F788" s="48"/>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46"/>
      <c r="B789" s="47"/>
      <c r="C789" s="48"/>
      <c r="D789" s="48"/>
      <c r="E789" s="48"/>
      <c r="F789" s="48"/>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46"/>
      <c r="B790" s="47"/>
      <c r="C790" s="48"/>
      <c r="D790" s="48"/>
      <c r="E790" s="48"/>
      <c r="F790" s="48"/>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46"/>
      <c r="B791" s="47"/>
      <c r="C791" s="48"/>
      <c r="D791" s="48"/>
      <c r="E791" s="48"/>
      <c r="F791" s="48"/>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46"/>
      <c r="B792" s="47"/>
      <c r="C792" s="48"/>
      <c r="D792" s="48"/>
      <c r="E792" s="48"/>
      <c r="F792" s="48"/>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46"/>
      <c r="B793" s="47"/>
      <c r="C793" s="48"/>
      <c r="D793" s="48"/>
      <c r="E793" s="48"/>
      <c r="F793" s="48"/>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46"/>
      <c r="B794" s="47"/>
      <c r="C794" s="48"/>
      <c r="D794" s="48"/>
      <c r="E794" s="48"/>
      <c r="F794" s="48"/>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46"/>
      <c r="B795" s="47"/>
      <c r="C795" s="48"/>
      <c r="D795" s="48"/>
      <c r="E795" s="48"/>
      <c r="F795" s="48"/>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46"/>
      <c r="B796" s="47"/>
      <c r="C796" s="48"/>
      <c r="D796" s="48"/>
      <c r="E796" s="48"/>
      <c r="F796" s="48"/>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46"/>
      <c r="B797" s="47"/>
      <c r="C797" s="48"/>
      <c r="D797" s="48"/>
      <c r="E797" s="48"/>
      <c r="F797" s="48"/>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46"/>
      <c r="B798" s="47"/>
      <c r="C798" s="48"/>
      <c r="D798" s="48"/>
      <c r="E798" s="48"/>
      <c r="F798" s="48"/>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46"/>
      <c r="B799" s="47"/>
      <c r="C799" s="48"/>
      <c r="D799" s="48"/>
      <c r="E799" s="48"/>
      <c r="F799" s="48"/>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46"/>
      <c r="B800" s="47"/>
      <c r="C800" s="48"/>
      <c r="D800" s="48"/>
      <c r="E800" s="48"/>
      <c r="F800" s="48"/>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46"/>
      <c r="B801" s="47"/>
      <c r="C801" s="48"/>
      <c r="D801" s="48"/>
      <c r="E801" s="48"/>
      <c r="F801" s="48"/>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46"/>
      <c r="B802" s="47"/>
      <c r="C802" s="48"/>
      <c r="D802" s="48"/>
      <c r="E802" s="48"/>
      <c r="F802" s="48"/>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46"/>
      <c r="B803" s="47"/>
      <c r="C803" s="48"/>
      <c r="D803" s="48"/>
      <c r="E803" s="48"/>
      <c r="F803" s="48"/>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46"/>
      <c r="B804" s="47"/>
      <c r="C804" s="48"/>
      <c r="D804" s="48"/>
      <c r="E804" s="48"/>
      <c r="F804" s="48"/>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46"/>
      <c r="B805" s="47"/>
      <c r="C805" s="48"/>
      <c r="D805" s="48"/>
      <c r="E805" s="48"/>
      <c r="F805" s="48"/>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46"/>
      <c r="B806" s="47"/>
      <c r="C806" s="48"/>
      <c r="D806" s="48"/>
      <c r="E806" s="48"/>
      <c r="F806" s="48"/>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46"/>
      <c r="B807" s="47"/>
      <c r="C807" s="48"/>
      <c r="D807" s="48"/>
      <c r="E807" s="48"/>
      <c r="F807" s="48"/>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46"/>
      <c r="B808" s="47"/>
      <c r="C808" s="48"/>
      <c r="D808" s="48"/>
      <c r="E808" s="48"/>
      <c r="F808" s="48"/>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46"/>
      <c r="B809" s="47"/>
      <c r="C809" s="48"/>
      <c r="D809" s="48"/>
      <c r="E809" s="48"/>
      <c r="F809" s="48"/>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46"/>
      <c r="B810" s="47"/>
      <c r="C810" s="48"/>
      <c r="D810" s="48"/>
      <c r="E810" s="48"/>
      <c r="F810" s="48"/>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46"/>
      <c r="B811" s="47"/>
      <c r="C811" s="48"/>
      <c r="D811" s="48"/>
      <c r="E811" s="48"/>
      <c r="F811" s="48"/>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46"/>
      <c r="B812" s="47"/>
      <c r="C812" s="48"/>
      <c r="D812" s="48"/>
      <c r="E812" s="48"/>
      <c r="F812" s="48"/>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46"/>
      <c r="B813" s="47"/>
      <c r="C813" s="48"/>
      <c r="D813" s="48"/>
      <c r="E813" s="48"/>
      <c r="F813" s="48"/>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46"/>
      <c r="B814" s="47"/>
      <c r="C814" s="48"/>
      <c r="D814" s="48"/>
      <c r="E814" s="48"/>
      <c r="F814" s="48"/>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46"/>
      <c r="B815" s="47"/>
      <c r="C815" s="48"/>
      <c r="D815" s="48"/>
      <c r="E815" s="48"/>
      <c r="F815" s="48"/>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46"/>
      <c r="B816" s="47"/>
      <c r="C816" s="48"/>
      <c r="D816" s="48"/>
      <c r="E816" s="48"/>
      <c r="F816" s="48"/>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46"/>
      <c r="B817" s="47"/>
      <c r="C817" s="48"/>
      <c r="D817" s="48"/>
      <c r="E817" s="48"/>
      <c r="F817" s="48"/>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46"/>
      <c r="B818" s="47"/>
      <c r="C818" s="48"/>
      <c r="D818" s="48"/>
      <c r="E818" s="48"/>
      <c r="F818" s="48"/>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46"/>
      <c r="B819" s="47"/>
      <c r="C819" s="48"/>
      <c r="D819" s="48"/>
      <c r="E819" s="48"/>
      <c r="F819" s="48"/>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46"/>
      <c r="B820" s="47"/>
      <c r="C820" s="48"/>
      <c r="D820" s="48"/>
      <c r="E820" s="48"/>
      <c r="F820" s="48"/>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46"/>
      <c r="B821" s="47"/>
      <c r="C821" s="48"/>
      <c r="D821" s="48"/>
      <c r="E821" s="48"/>
      <c r="F821" s="48"/>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46"/>
      <c r="B822" s="47"/>
      <c r="C822" s="48"/>
      <c r="D822" s="48"/>
      <c r="E822" s="48"/>
      <c r="F822" s="48"/>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46"/>
      <c r="B823" s="47"/>
      <c r="C823" s="48"/>
      <c r="D823" s="48"/>
      <c r="E823" s="48"/>
      <c r="F823" s="48"/>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46"/>
      <c r="B824" s="47"/>
      <c r="C824" s="48"/>
      <c r="D824" s="48"/>
      <c r="E824" s="48"/>
      <c r="F824" s="48"/>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46"/>
      <c r="B825" s="47"/>
      <c r="C825" s="48"/>
      <c r="D825" s="48"/>
      <c r="E825" s="48"/>
      <c r="F825" s="48"/>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46"/>
      <c r="B826" s="47"/>
      <c r="C826" s="48"/>
      <c r="D826" s="48"/>
      <c r="E826" s="48"/>
      <c r="F826" s="48"/>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46"/>
      <c r="B827" s="47"/>
      <c r="C827" s="48"/>
      <c r="D827" s="48"/>
      <c r="E827" s="48"/>
      <c r="F827" s="48"/>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46"/>
      <c r="B828" s="47"/>
      <c r="C828" s="48"/>
      <c r="D828" s="48"/>
      <c r="E828" s="48"/>
      <c r="F828" s="48"/>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46"/>
      <c r="B829" s="47"/>
      <c r="C829" s="48"/>
      <c r="D829" s="48"/>
      <c r="E829" s="48"/>
      <c r="F829" s="48"/>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46"/>
      <c r="B830" s="47"/>
      <c r="C830" s="48"/>
      <c r="D830" s="48"/>
      <c r="E830" s="48"/>
      <c r="F830" s="48"/>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46"/>
      <c r="B831" s="47"/>
      <c r="C831" s="48"/>
      <c r="D831" s="48"/>
      <c r="E831" s="48"/>
      <c r="F831" s="48"/>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46"/>
      <c r="B832" s="47"/>
      <c r="C832" s="48"/>
      <c r="D832" s="48"/>
      <c r="E832" s="48"/>
      <c r="F832" s="48"/>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46"/>
      <c r="B833" s="47"/>
      <c r="C833" s="48"/>
      <c r="D833" s="48"/>
      <c r="E833" s="48"/>
      <c r="F833" s="48"/>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46"/>
      <c r="B834" s="47"/>
      <c r="C834" s="48"/>
      <c r="D834" s="48"/>
      <c r="E834" s="48"/>
      <c r="F834" s="48"/>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46"/>
      <c r="B835" s="47"/>
      <c r="C835" s="48"/>
      <c r="D835" s="48"/>
      <c r="E835" s="48"/>
      <c r="F835" s="48"/>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46"/>
      <c r="B836" s="47"/>
      <c r="C836" s="48"/>
      <c r="D836" s="48"/>
      <c r="E836" s="48"/>
      <c r="F836" s="48"/>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46"/>
      <c r="B837" s="47"/>
      <c r="C837" s="48"/>
      <c r="D837" s="48"/>
      <c r="E837" s="48"/>
      <c r="F837" s="48"/>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46"/>
      <c r="B838" s="47"/>
      <c r="C838" s="48"/>
      <c r="D838" s="48"/>
      <c r="E838" s="48"/>
      <c r="F838" s="48"/>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46"/>
      <c r="B839" s="47"/>
      <c r="C839" s="48"/>
      <c r="D839" s="48"/>
      <c r="E839" s="48"/>
      <c r="F839" s="48"/>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46"/>
      <c r="B840" s="47"/>
      <c r="C840" s="48"/>
      <c r="D840" s="48"/>
      <c r="E840" s="48"/>
      <c r="F840" s="48"/>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46"/>
      <c r="B841" s="47"/>
      <c r="C841" s="48"/>
      <c r="D841" s="48"/>
      <c r="E841" s="48"/>
      <c r="F841" s="48"/>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46"/>
      <c r="B842" s="47"/>
      <c r="C842" s="48"/>
      <c r="D842" s="48"/>
      <c r="E842" s="48"/>
      <c r="F842" s="48"/>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46"/>
      <c r="B843" s="47"/>
      <c r="C843" s="48"/>
      <c r="D843" s="48"/>
      <c r="E843" s="48"/>
      <c r="F843" s="48"/>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46"/>
      <c r="B844" s="47"/>
      <c r="C844" s="48"/>
      <c r="D844" s="48"/>
      <c r="E844" s="48"/>
      <c r="F844" s="48"/>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46"/>
      <c r="B845" s="47"/>
      <c r="C845" s="48"/>
      <c r="D845" s="48"/>
      <c r="E845" s="48"/>
      <c r="F845" s="48"/>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46"/>
      <c r="B846" s="47"/>
      <c r="C846" s="48"/>
      <c r="D846" s="48"/>
      <c r="E846" s="48"/>
      <c r="F846" s="48"/>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46"/>
      <c r="B847" s="47"/>
      <c r="C847" s="48"/>
      <c r="D847" s="48"/>
      <c r="E847" s="48"/>
      <c r="F847" s="48"/>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46"/>
      <c r="B848" s="47"/>
      <c r="C848" s="48"/>
      <c r="D848" s="48"/>
      <c r="E848" s="48"/>
      <c r="F848" s="48"/>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46"/>
      <c r="B849" s="47"/>
      <c r="C849" s="48"/>
      <c r="D849" s="48"/>
      <c r="E849" s="48"/>
      <c r="F849" s="48"/>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46"/>
      <c r="B850" s="47"/>
      <c r="C850" s="48"/>
      <c r="D850" s="48"/>
      <c r="E850" s="48"/>
      <c r="F850" s="48"/>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46"/>
      <c r="B851" s="47"/>
      <c r="C851" s="48"/>
      <c r="D851" s="48"/>
      <c r="E851" s="48"/>
      <c r="F851" s="48"/>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46"/>
      <c r="B852" s="47"/>
      <c r="C852" s="48"/>
      <c r="D852" s="48"/>
      <c r="E852" s="48"/>
      <c r="F852" s="48"/>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46"/>
      <c r="B853" s="47"/>
      <c r="C853" s="48"/>
      <c r="D853" s="48"/>
      <c r="E853" s="48"/>
      <c r="F853" s="48"/>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46"/>
      <c r="B854" s="47"/>
      <c r="C854" s="48"/>
      <c r="D854" s="48"/>
      <c r="E854" s="48"/>
      <c r="F854" s="48"/>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46"/>
      <c r="B855" s="47"/>
      <c r="C855" s="48"/>
      <c r="D855" s="48"/>
      <c r="E855" s="48"/>
      <c r="F855" s="48"/>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46"/>
      <c r="B856" s="47"/>
      <c r="C856" s="48"/>
      <c r="D856" s="48"/>
      <c r="E856" s="48"/>
      <c r="F856" s="48"/>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46"/>
      <c r="B857" s="47"/>
      <c r="C857" s="48"/>
      <c r="D857" s="48"/>
      <c r="E857" s="48"/>
      <c r="F857" s="48"/>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46"/>
      <c r="B858" s="47"/>
      <c r="C858" s="48"/>
      <c r="D858" s="48"/>
      <c r="E858" s="48"/>
      <c r="F858" s="48"/>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46"/>
      <c r="B859" s="47"/>
      <c r="C859" s="48"/>
      <c r="D859" s="48"/>
      <c r="E859" s="48"/>
      <c r="F859" s="48"/>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46"/>
      <c r="B860" s="47"/>
      <c r="C860" s="48"/>
      <c r="D860" s="48"/>
      <c r="E860" s="48"/>
      <c r="F860" s="48"/>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46"/>
      <c r="B861" s="47"/>
      <c r="C861" s="48"/>
      <c r="D861" s="48"/>
      <c r="E861" s="48"/>
      <c r="F861" s="48"/>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46"/>
      <c r="B862" s="47"/>
      <c r="C862" s="48"/>
      <c r="D862" s="48"/>
      <c r="E862" s="48"/>
      <c r="F862" s="48"/>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46"/>
      <c r="B863" s="47"/>
      <c r="C863" s="48"/>
      <c r="D863" s="48"/>
      <c r="E863" s="48"/>
      <c r="F863" s="48"/>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46"/>
      <c r="B864" s="47"/>
      <c r="C864" s="48"/>
      <c r="D864" s="48"/>
      <c r="E864" s="48"/>
      <c r="F864" s="48"/>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46"/>
      <c r="B865" s="47"/>
      <c r="C865" s="48"/>
      <c r="D865" s="48"/>
      <c r="E865" s="48"/>
      <c r="F865" s="48"/>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46"/>
      <c r="B866" s="47"/>
      <c r="C866" s="48"/>
      <c r="D866" s="48"/>
      <c r="E866" s="48"/>
      <c r="F866" s="48"/>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46"/>
      <c r="B867" s="47"/>
      <c r="C867" s="48"/>
      <c r="D867" s="48"/>
      <c r="E867" s="48"/>
      <c r="F867" s="48"/>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46"/>
      <c r="B868" s="47"/>
      <c r="C868" s="48"/>
      <c r="D868" s="48"/>
      <c r="E868" s="48"/>
      <c r="F868" s="48"/>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46"/>
      <c r="B869" s="47"/>
      <c r="C869" s="48"/>
      <c r="D869" s="48"/>
      <c r="E869" s="48"/>
      <c r="F869" s="48"/>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46"/>
      <c r="B870" s="47"/>
      <c r="C870" s="48"/>
      <c r="D870" s="48"/>
      <c r="E870" s="48"/>
      <c r="F870" s="48"/>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46"/>
      <c r="B871" s="47"/>
      <c r="C871" s="48"/>
      <c r="D871" s="48"/>
      <c r="E871" s="48"/>
      <c r="F871" s="48"/>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46"/>
      <c r="B872" s="47"/>
      <c r="C872" s="48"/>
      <c r="D872" s="48"/>
      <c r="E872" s="48"/>
      <c r="F872" s="48"/>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46"/>
      <c r="B873" s="47"/>
      <c r="C873" s="48"/>
      <c r="D873" s="48"/>
      <c r="E873" s="48"/>
      <c r="F873" s="48"/>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46"/>
      <c r="B874" s="47"/>
      <c r="C874" s="48"/>
      <c r="D874" s="48"/>
      <c r="E874" s="48"/>
      <c r="F874" s="48"/>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46"/>
      <c r="B875" s="47"/>
      <c r="C875" s="48"/>
      <c r="D875" s="48"/>
      <c r="E875" s="48"/>
      <c r="F875" s="48"/>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46"/>
      <c r="B876" s="47"/>
      <c r="C876" s="48"/>
      <c r="D876" s="48"/>
      <c r="E876" s="48"/>
      <c r="F876" s="48"/>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46"/>
      <c r="B877" s="47"/>
      <c r="C877" s="48"/>
      <c r="D877" s="48"/>
      <c r="E877" s="48"/>
      <c r="F877" s="48"/>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46"/>
      <c r="B878" s="47"/>
      <c r="C878" s="48"/>
      <c r="D878" s="48"/>
      <c r="E878" s="48"/>
      <c r="F878" s="48"/>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46"/>
      <c r="B879" s="47"/>
      <c r="C879" s="48"/>
      <c r="D879" s="48"/>
      <c r="E879" s="48"/>
      <c r="F879" s="48"/>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46"/>
      <c r="B880" s="47"/>
      <c r="C880" s="48"/>
      <c r="D880" s="48"/>
      <c r="E880" s="48"/>
      <c r="F880" s="48"/>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46"/>
      <c r="B881" s="47"/>
      <c r="C881" s="48"/>
      <c r="D881" s="48"/>
      <c r="E881" s="48"/>
      <c r="F881" s="48"/>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46"/>
      <c r="B882" s="47"/>
      <c r="C882" s="48"/>
      <c r="D882" s="48"/>
      <c r="E882" s="48"/>
      <c r="F882" s="48"/>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46"/>
      <c r="B883" s="47"/>
      <c r="C883" s="48"/>
      <c r="D883" s="48"/>
      <c r="E883" s="48"/>
      <c r="F883" s="48"/>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46"/>
      <c r="B884" s="47"/>
      <c r="C884" s="48"/>
      <c r="D884" s="48"/>
      <c r="E884" s="48"/>
      <c r="F884" s="48"/>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46"/>
      <c r="B885" s="47"/>
      <c r="C885" s="48"/>
      <c r="D885" s="48"/>
      <c r="E885" s="48"/>
      <c r="F885" s="48"/>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46"/>
      <c r="B886" s="47"/>
      <c r="C886" s="48"/>
      <c r="D886" s="48"/>
      <c r="E886" s="48"/>
      <c r="F886" s="48"/>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46"/>
      <c r="B887" s="47"/>
      <c r="C887" s="48"/>
      <c r="D887" s="48"/>
      <c r="E887" s="48"/>
      <c r="F887" s="48"/>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46"/>
      <c r="B888" s="47"/>
      <c r="C888" s="48"/>
      <c r="D888" s="48"/>
      <c r="E888" s="48"/>
      <c r="F888" s="48"/>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46"/>
      <c r="B889" s="47"/>
      <c r="C889" s="48"/>
      <c r="D889" s="48"/>
      <c r="E889" s="48"/>
      <c r="F889" s="48"/>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46"/>
      <c r="B890" s="47"/>
      <c r="C890" s="48"/>
      <c r="D890" s="48"/>
      <c r="E890" s="48"/>
      <c r="F890" s="48"/>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46"/>
      <c r="B891" s="47"/>
      <c r="C891" s="48"/>
      <c r="D891" s="48"/>
      <c r="E891" s="48"/>
      <c r="F891" s="48"/>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46"/>
      <c r="B892" s="47"/>
      <c r="C892" s="48"/>
      <c r="D892" s="48"/>
      <c r="E892" s="48"/>
      <c r="F892" s="48"/>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46"/>
      <c r="B893" s="47"/>
      <c r="C893" s="48"/>
      <c r="D893" s="48"/>
      <c r="E893" s="48"/>
      <c r="F893" s="48"/>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46"/>
      <c r="B894" s="47"/>
      <c r="C894" s="48"/>
      <c r="D894" s="48"/>
      <c r="E894" s="48"/>
      <c r="F894" s="48"/>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46"/>
      <c r="B895" s="47"/>
      <c r="C895" s="48"/>
      <c r="D895" s="48"/>
      <c r="E895" s="48"/>
      <c r="F895" s="48"/>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46"/>
      <c r="B896" s="47"/>
      <c r="C896" s="48"/>
      <c r="D896" s="48"/>
      <c r="E896" s="48"/>
      <c r="F896" s="48"/>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46"/>
      <c r="B897" s="47"/>
      <c r="C897" s="48"/>
      <c r="D897" s="48"/>
      <c r="E897" s="48"/>
      <c r="F897" s="48"/>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46"/>
      <c r="B898" s="47"/>
      <c r="C898" s="48"/>
      <c r="D898" s="48"/>
      <c r="E898" s="48"/>
      <c r="F898" s="48"/>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46"/>
      <c r="B899" s="47"/>
      <c r="C899" s="48"/>
      <c r="D899" s="48"/>
      <c r="E899" s="48"/>
      <c r="F899" s="48"/>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46"/>
      <c r="B900" s="47"/>
      <c r="C900" s="48"/>
      <c r="D900" s="48"/>
      <c r="E900" s="48"/>
      <c r="F900" s="48"/>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46"/>
      <c r="B901" s="47"/>
      <c r="C901" s="48"/>
      <c r="D901" s="48"/>
      <c r="E901" s="48"/>
      <c r="F901" s="48"/>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46"/>
      <c r="B902" s="47"/>
      <c r="C902" s="48"/>
      <c r="D902" s="48"/>
      <c r="E902" s="48"/>
      <c r="F902" s="48"/>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46"/>
      <c r="B903" s="47"/>
      <c r="C903" s="48"/>
      <c r="D903" s="48"/>
      <c r="E903" s="48"/>
      <c r="F903" s="48"/>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46"/>
      <c r="B904" s="47"/>
      <c r="C904" s="48"/>
      <c r="D904" s="48"/>
      <c r="E904" s="48"/>
      <c r="F904" s="48"/>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46"/>
      <c r="B905" s="47"/>
      <c r="C905" s="48"/>
      <c r="D905" s="48"/>
      <c r="E905" s="48"/>
      <c r="F905" s="48"/>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46"/>
      <c r="B906" s="47"/>
      <c r="C906" s="48"/>
      <c r="D906" s="48"/>
      <c r="E906" s="48"/>
      <c r="F906" s="48"/>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46"/>
      <c r="B907" s="47"/>
      <c r="C907" s="48"/>
      <c r="D907" s="48"/>
      <c r="E907" s="48"/>
      <c r="F907" s="48"/>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46"/>
      <c r="B908" s="47"/>
      <c r="C908" s="48"/>
      <c r="D908" s="48"/>
      <c r="E908" s="48"/>
      <c r="F908" s="48"/>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46"/>
      <c r="B909" s="47"/>
      <c r="C909" s="48"/>
      <c r="D909" s="48"/>
      <c r="E909" s="48"/>
      <c r="F909" s="48"/>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46"/>
      <c r="B910" s="47"/>
      <c r="C910" s="48"/>
      <c r="D910" s="48"/>
      <c r="E910" s="48"/>
      <c r="F910" s="48"/>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46"/>
      <c r="B911" s="47"/>
      <c r="C911" s="48"/>
      <c r="D911" s="48"/>
      <c r="E911" s="48"/>
      <c r="F911" s="48"/>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46"/>
      <c r="B912" s="47"/>
      <c r="C912" s="48"/>
      <c r="D912" s="48"/>
      <c r="E912" s="48"/>
      <c r="F912" s="48"/>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46"/>
      <c r="B913" s="47"/>
      <c r="C913" s="48"/>
      <c r="D913" s="48"/>
      <c r="E913" s="48"/>
      <c r="F913" s="48"/>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46"/>
      <c r="B914" s="47"/>
      <c r="C914" s="48"/>
      <c r="D914" s="48"/>
      <c r="E914" s="48"/>
      <c r="F914" s="48"/>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46"/>
      <c r="B915" s="47"/>
      <c r="C915" s="48"/>
      <c r="D915" s="48"/>
      <c r="E915" s="48"/>
      <c r="F915" s="48"/>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46"/>
      <c r="B916" s="47"/>
      <c r="C916" s="48"/>
      <c r="D916" s="48"/>
      <c r="E916" s="48"/>
      <c r="F916" s="48"/>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46"/>
      <c r="B917" s="47"/>
      <c r="C917" s="48"/>
      <c r="D917" s="48"/>
      <c r="E917" s="48"/>
      <c r="F917" s="48"/>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46"/>
      <c r="B918" s="47"/>
      <c r="C918" s="48"/>
      <c r="D918" s="48"/>
      <c r="E918" s="48"/>
      <c r="F918" s="48"/>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46"/>
      <c r="B919" s="47"/>
      <c r="C919" s="48"/>
      <c r="D919" s="48"/>
      <c r="E919" s="48"/>
      <c r="F919" s="48"/>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46"/>
      <c r="B920" s="47"/>
      <c r="C920" s="48"/>
      <c r="D920" s="48"/>
      <c r="E920" s="48"/>
      <c r="F920" s="48"/>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46"/>
      <c r="B921" s="47"/>
      <c r="C921" s="48"/>
      <c r="D921" s="48"/>
      <c r="E921" s="48"/>
      <c r="F921" s="48"/>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46"/>
      <c r="B922" s="47"/>
      <c r="C922" s="48"/>
      <c r="D922" s="48"/>
      <c r="E922" s="48"/>
      <c r="F922" s="48"/>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46"/>
      <c r="B923" s="47"/>
      <c r="C923" s="48"/>
      <c r="D923" s="48"/>
      <c r="E923" s="48"/>
      <c r="F923" s="48"/>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46"/>
      <c r="B924" s="47"/>
      <c r="C924" s="48"/>
      <c r="D924" s="48"/>
      <c r="E924" s="48"/>
      <c r="F924" s="48"/>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46"/>
      <c r="B925" s="47"/>
      <c r="C925" s="48"/>
      <c r="D925" s="48"/>
      <c r="E925" s="48"/>
      <c r="F925" s="48"/>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46"/>
      <c r="B926" s="47"/>
      <c r="C926" s="48"/>
      <c r="D926" s="48"/>
      <c r="E926" s="48"/>
      <c r="F926" s="48"/>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46"/>
      <c r="B927" s="47"/>
      <c r="C927" s="48"/>
      <c r="D927" s="48"/>
      <c r="E927" s="48"/>
      <c r="F927" s="48"/>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46"/>
      <c r="B928" s="47"/>
      <c r="C928" s="48"/>
      <c r="D928" s="48"/>
      <c r="E928" s="48"/>
      <c r="F928" s="48"/>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46"/>
      <c r="B929" s="47"/>
      <c r="C929" s="48"/>
      <c r="D929" s="48"/>
      <c r="E929" s="48"/>
      <c r="F929" s="48"/>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46"/>
      <c r="B930" s="47"/>
      <c r="C930" s="48"/>
      <c r="D930" s="48"/>
      <c r="E930" s="48"/>
      <c r="F930" s="48"/>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46"/>
      <c r="B931" s="47"/>
      <c r="C931" s="48"/>
      <c r="D931" s="48"/>
      <c r="E931" s="48"/>
      <c r="F931" s="48"/>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46"/>
      <c r="B932" s="47"/>
      <c r="C932" s="48"/>
      <c r="D932" s="48"/>
      <c r="E932" s="48"/>
      <c r="F932" s="48"/>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46"/>
      <c r="B933" s="47"/>
      <c r="C933" s="48"/>
      <c r="D933" s="48"/>
      <c r="E933" s="48"/>
      <c r="F933" s="48"/>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46"/>
      <c r="B934" s="47"/>
      <c r="C934" s="48"/>
      <c r="D934" s="48"/>
      <c r="E934" s="48"/>
      <c r="F934" s="48"/>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46"/>
      <c r="B935" s="47"/>
      <c r="C935" s="48"/>
      <c r="D935" s="48"/>
      <c r="E935" s="48"/>
      <c r="F935" s="48"/>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46"/>
      <c r="B936" s="47"/>
      <c r="C936" s="48"/>
      <c r="D936" s="48"/>
      <c r="E936" s="48"/>
      <c r="F936" s="48"/>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46"/>
      <c r="B937" s="47"/>
      <c r="C937" s="48"/>
      <c r="D937" s="48"/>
      <c r="E937" s="48"/>
      <c r="F937" s="48"/>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46"/>
      <c r="B938" s="47"/>
      <c r="C938" s="48"/>
      <c r="D938" s="48"/>
      <c r="E938" s="48"/>
      <c r="F938" s="48"/>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46"/>
      <c r="B939" s="47"/>
      <c r="C939" s="48"/>
      <c r="D939" s="48"/>
      <c r="E939" s="48"/>
      <c r="F939" s="48"/>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46"/>
      <c r="B940" s="47"/>
      <c r="C940" s="48"/>
      <c r="D940" s="48"/>
      <c r="E940" s="48"/>
      <c r="F940" s="48"/>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46"/>
      <c r="B941" s="47"/>
      <c r="C941" s="48"/>
      <c r="D941" s="48"/>
      <c r="E941" s="48"/>
      <c r="F941" s="48"/>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46"/>
      <c r="B942" s="47"/>
      <c r="C942" s="48"/>
      <c r="D942" s="48"/>
      <c r="E942" s="48"/>
      <c r="F942" s="48"/>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46"/>
      <c r="B943" s="47"/>
      <c r="C943" s="48"/>
      <c r="D943" s="48"/>
      <c r="E943" s="48"/>
      <c r="F943" s="48"/>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46"/>
      <c r="B944" s="47"/>
      <c r="C944" s="48"/>
      <c r="D944" s="48"/>
      <c r="E944" s="48"/>
      <c r="F944" s="48"/>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46"/>
      <c r="B945" s="47"/>
      <c r="C945" s="48"/>
      <c r="D945" s="48"/>
      <c r="E945" s="48"/>
      <c r="F945" s="48"/>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46"/>
      <c r="B946" s="47"/>
      <c r="C946" s="48"/>
      <c r="D946" s="48"/>
      <c r="E946" s="48"/>
      <c r="F946" s="48"/>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46"/>
      <c r="B947" s="47"/>
      <c r="C947" s="48"/>
      <c r="D947" s="48"/>
      <c r="E947" s="48"/>
      <c r="F947" s="48"/>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46"/>
      <c r="B948" s="47"/>
      <c r="C948" s="48"/>
      <c r="D948" s="48"/>
      <c r="E948" s="48"/>
      <c r="F948" s="48"/>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46"/>
      <c r="B949" s="47"/>
      <c r="C949" s="48"/>
      <c r="D949" s="48"/>
      <c r="E949" s="48"/>
      <c r="F949" s="48"/>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46"/>
      <c r="B950" s="47"/>
      <c r="C950" s="48"/>
      <c r="D950" s="48"/>
      <c r="E950" s="48"/>
      <c r="F950" s="48"/>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46"/>
      <c r="B951" s="47"/>
      <c r="C951" s="48"/>
      <c r="D951" s="48"/>
      <c r="E951" s="48"/>
      <c r="F951" s="48"/>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46"/>
      <c r="B952" s="47"/>
      <c r="C952" s="48"/>
      <c r="D952" s="48"/>
      <c r="E952" s="48"/>
      <c r="F952" s="48"/>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46"/>
      <c r="B953" s="47"/>
      <c r="C953" s="48"/>
      <c r="D953" s="48"/>
      <c r="E953" s="48"/>
      <c r="F953" s="48"/>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46"/>
      <c r="B954" s="47"/>
      <c r="C954" s="48"/>
      <c r="D954" s="48"/>
      <c r="E954" s="48"/>
      <c r="F954" s="48"/>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46"/>
      <c r="B955" s="47"/>
      <c r="C955" s="48"/>
      <c r="D955" s="48"/>
      <c r="E955" s="48"/>
      <c r="F955" s="48"/>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46"/>
      <c r="B956" s="47"/>
      <c r="C956" s="48"/>
      <c r="D956" s="48"/>
      <c r="E956" s="48"/>
      <c r="F956" s="48"/>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46"/>
      <c r="B957" s="47"/>
      <c r="C957" s="48"/>
      <c r="D957" s="48"/>
      <c r="E957" s="48"/>
      <c r="F957" s="48"/>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46"/>
      <c r="B958" s="47"/>
      <c r="C958" s="48"/>
      <c r="D958" s="48"/>
      <c r="E958" s="48"/>
      <c r="F958" s="48"/>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46"/>
      <c r="B959" s="47"/>
      <c r="C959" s="48"/>
      <c r="D959" s="48"/>
      <c r="E959" s="48"/>
      <c r="F959" s="48"/>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46"/>
      <c r="B960" s="47"/>
      <c r="C960" s="48"/>
      <c r="D960" s="48"/>
      <c r="E960" s="48"/>
      <c r="F960" s="48"/>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46"/>
      <c r="B961" s="47"/>
      <c r="C961" s="48"/>
      <c r="D961" s="48"/>
      <c r="E961" s="48"/>
      <c r="F961" s="48"/>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46"/>
      <c r="B962" s="47"/>
      <c r="C962" s="48"/>
      <c r="D962" s="48"/>
      <c r="E962" s="48"/>
      <c r="F962" s="48"/>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46"/>
      <c r="B963" s="47"/>
      <c r="C963" s="48"/>
      <c r="D963" s="48"/>
      <c r="E963" s="48"/>
      <c r="F963" s="48"/>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46"/>
      <c r="B964" s="47"/>
      <c r="C964" s="48"/>
      <c r="D964" s="48"/>
      <c r="E964" s="48"/>
      <c r="F964" s="48"/>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46"/>
      <c r="B965" s="47"/>
      <c r="C965" s="48"/>
      <c r="D965" s="48"/>
      <c r="E965" s="48"/>
      <c r="F965" s="48"/>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46"/>
      <c r="B966" s="47"/>
      <c r="C966" s="48"/>
      <c r="D966" s="48"/>
      <c r="E966" s="48"/>
      <c r="F966" s="48"/>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46"/>
      <c r="B967" s="47"/>
      <c r="C967" s="48"/>
      <c r="D967" s="48"/>
      <c r="E967" s="48"/>
      <c r="F967" s="48"/>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46"/>
      <c r="B968" s="47"/>
      <c r="C968" s="48"/>
      <c r="D968" s="48"/>
      <c r="E968" s="48"/>
      <c r="F968" s="48"/>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46"/>
      <c r="B969" s="47"/>
      <c r="C969" s="48"/>
      <c r="D969" s="48"/>
      <c r="E969" s="48"/>
      <c r="F969" s="48"/>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46"/>
      <c r="B970" s="47"/>
      <c r="C970" s="48"/>
      <c r="D970" s="48"/>
      <c r="E970" s="48"/>
      <c r="F970" s="48"/>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46"/>
      <c r="B971" s="47"/>
      <c r="C971" s="48"/>
      <c r="D971" s="48"/>
      <c r="E971" s="48"/>
      <c r="F971" s="48"/>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46"/>
      <c r="B972" s="47"/>
      <c r="C972" s="48"/>
      <c r="D972" s="48"/>
      <c r="E972" s="48"/>
      <c r="F972" s="48"/>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46"/>
      <c r="B973" s="47"/>
      <c r="C973" s="48"/>
      <c r="D973" s="48"/>
      <c r="E973" s="48"/>
      <c r="F973" s="48"/>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46"/>
      <c r="B974" s="47"/>
      <c r="C974" s="48"/>
      <c r="D974" s="48"/>
      <c r="E974" s="48"/>
      <c r="F974" s="48"/>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46"/>
      <c r="B975" s="47"/>
      <c r="C975" s="48"/>
      <c r="D975" s="48"/>
      <c r="E975" s="48"/>
      <c r="F975" s="48"/>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46"/>
      <c r="B976" s="47"/>
      <c r="C976" s="48"/>
      <c r="D976" s="48"/>
      <c r="E976" s="48"/>
      <c r="F976" s="48"/>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46"/>
      <c r="B977" s="47"/>
      <c r="C977" s="48"/>
      <c r="D977" s="48"/>
      <c r="E977" s="48"/>
      <c r="F977" s="48"/>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46"/>
      <c r="B978" s="47"/>
      <c r="C978" s="48"/>
      <c r="D978" s="48"/>
      <c r="E978" s="48"/>
      <c r="F978" s="48"/>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46"/>
      <c r="B979" s="47"/>
      <c r="C979" s="48"/>
      <c r="D979" s="48"/>
      <c r="E979" s="48"/>
      <c r="F979" s="48"/>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46"/>
      <c r="B980" s="47"/>
      <c r="C980" s="48"/>
      <c r="D980" s="48"/>
      <c r="E980" s="48"/>
      <c r="F980" s="48"/>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46"/>
      <c r="B981" s="47"/>
      <c r="C981" s="48"/>
      <c r="D981" s="48"/>
      <c r="E981" s="48"/>
      <c r="F981" s="48"/>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46"/>
      <c r="B982" s="47"/>
      <c r="C982" s="48"/>
      <c r="D982" s="48"/>
      <c r="E982" s="48"/>
      <c r="F982" s="48"/>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46"/>
      <c r="B983" s="47"/>
      <c r="C983" s="48"/>
      <c r="D983" s="48"/>
      <c r="E983" s="48"/>
      <c r="F983" s="48"/>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46"/>
      <c r="B984" s="47"/>
      <c r="C984" s="48"/>
      <c r="D984" s="48"/>
      <c r="E984" s="48"/>
      <c r="F984" s="48"/>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46"/>
      <c r="B985" s="47"/>
      <c r="C985" s="48"/>
      <c r="D985" s="48"/>
      <c r="E985" s="48"/>
      <c r="F985" s="48"/>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46"/>
      <c r="B986" s="47"/>
      <c r="C986" s="48"/>
      <c r="D986" s="48"/>
      <c r="E986" s="48"/>
      <c r="F986" s="48"/>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46"/>
      <c r="B987" s="47"/>
      <c r="C987" s="48"/>
      <c r="D987" s="48"/>
      <c r="E987" s="48"/>
      <c r="F987" s="48"/>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46"/>
      <c r="B988" s="47"/>
      <c r="C988" s="48"/>
      <c r="D988" s="48"/>
      <c r="E988" s="48"/>
      <c r="F988" s="48"/>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46"/>
      <c r="B989" s="47"/>
      <c r="C989" s="48"/>
      <c r="D989" s="48"/>
      <c r="E989" s="48"/>
      <c r="F989" s="48"/>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46"/>
      <c r="B990" s="47"/>
      <c r="C990" s="48"/>
      <c r="D990" s="48"/>
      <c r="E990" s="48"/>
      <c r="F990" s="48"/>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46"/>
      <c r="B991" s="47"/>
      <c r="C991" s="48"/>
      <c r="D991" s="48"/>
      <c r="E991" s="48"/>
      <c r="F991" s="48"/>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46"/>
      <c r="B992" s="47"/>
      <c r="C992" s="48"/>
      <c r="D992" s="48"/>
      <c r="E992" s="48"/>
      <c r="F992" s="48"/>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46"/>
      <c r="B993" s="47"/>
      <c r="C993" s="48"/>
      <c r="D993" s="48"/>
      <c r="E993" s="48"/>
      <c r="F993" s="48"/>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46"/>
      <c r="B994" s="47"/>
      <c r="C994" s="48"/>
      <c r="D994" s="48"/>
      <c r="E994" s="48"/>
      <c r="F994" s="48"/>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46"/>
      <c r="B995" s="47"/>
      <c r="C995" s="48"/>
      <c r="D995" s="48"/>
      <c r="E995" s="48"/>
      <c r="F995" s="48"/>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46"/>
      <c r="B996" s="47"/>
      <c r="C996" s="48"/>
      <c r="D996" s="48"/>
      <c r="E996" s="48"/>
      <c r="F996" s="48"/>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46"/>
      <c r="B997" s="47"/>
      <c r="C997" s="48"/>
      <c r="D997" s="48"/>
      <c r="E997" s="48"/>
      <c r="F997" s="48"/>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46"/>
      <c r="B998" s="47"/>
      <c r="C998" s="48"/>
      <c r="D998" s="48"/>
      <c r="E998" s="48"/>
      <c r="F998" s="48"/>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46"/>
      <c r="B999" s="47"/>
      <c r="C999" s="48"/>
      <c r="D999" s="48"/>
      <c r="E999" s="48"/>
      <c r="F999" s="48"/>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46"/>
      <c r="B1000" s="47"/>
      <c r="C1000" s="48"/>
      <c r="D1000" s="48"/>
      <c r="E1000" s="48"/>
      <c r="F1000" s="48"/>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6:F6"/>
    <mergeCell ref="A7:F7"/>
    <mergeCell ref="A8:F8"/>
    <mergeCell ref="D82:F82"/>
  </mergeCells>
  <conditionalFormatting sqref="A15:A16">
    <cfRule type="expression" dxfId="14" priority="1" stopIfTrue="1">
      <formula>XFC15=1</formula>
    </cfRule>
  </conditionalFormatting>
  <conditionalFormatting sqref="A47:A50">
    <cfRule type="expression" dxfId="13" priority="2" stopIfTrue="1">
      <formula>XFB47=1</formula>
    </cfRule>
  </conditionalFormatting>
  <conditionalFormatting sqref="A62:A66">
    <cfRule type="expression" dxfId="12" priority="3" stopIfTrue="1">
      <formula>XFB62=1</formula>
    </cfRule>
  </conditionalFormatting>
  <conditionalFormatting sqref="A12:B14 A17:B28 A67:E78">
    <cfRule type="expression" dxfId="11" priority="4" stopIfTrue="1">
      <formula>#REF!=1</formula>
    </cfRule>
  </conditionalFormatting>
  <conditionalFormatting sqref="A11:E11">
    <cfRule type="expression" dxfId="10" priority="5" stopIfTrue="1">
      <formula>#REF!=1</formula>
    </cfRule>
  </conditionalFormatting>
  <conditionalFormatting sqref="A29:E46">
    <cfRule type="expression" dxfId="9" priority="6" stopIfTrue="1">
      <formula>#REF!=1</formula>
    </cfRule>
  </conditionalFormatting>
  <conditionalFormatting sqref="A51:E61">
    <cfRule type="expression" dxfId="8" priority="7" stopIfTrue="1">
      <formula>#REF!=1</formula>
    </cfRule>
  </conditionalFormatting>
  <conditionalFormatting sqref="B15:B16">
    <cfRule type="expression" dxfId="7" priority="8" stopIfTrue="1">
      <formula>XFC15=1</formula>
    </cfRule>
  </conditionalFormatting>
  <conditionalFormatting sqref="B47:B50">
    <cfRule type="expression" dxfId="6" priority="9" stopIfTrue="1">
      <formula>XFB47=1</formula>
    </cfRule>
  </conditionalFormatting>
  <conditionalFormatting sqref="B62:B66">
    <cfRule type="expression" dxfId="5" priority="10" stopIfTrue="1">
      <formula>XFB62=1</formula>
    </cfRule>
  </conditionalFormatting>
  <conditionalFormatting sqref="C12:E28">
    <cfRule type="expression" dxfId="4" priority="11" stopIfTrue="1">
      <formula>#REF!=1</formula>
    </cfRule>
  </conditionalFormatting>
  <conditionalFormatting sqref="C47:E50">
    <cfRule type="expression" dxfId="3" priority="12" stopIfTrue="1">
      <formula>#REF!=1</formula>
    </cfRule>
  </conditionalFormatting>
  <conditionalFormatting sqref="C62:E66">
    <cfRule type="expression" dxfId="2" priority="13" stopIfTrue="1">
      <formula>#REF!=1</formula>
    </cfRule>
  </conditionalFormatting>
  <conditionalFormatting sqref="F11:F61">
    <cfRule type="expression" dxfId="1" priority="14" stopIfTrue="1">
      <formula>#REF!=1</formula>
    </cfRule>
  </conditionalFormatting>
  <conditionalFormatting sqref="F65:F76">
    <cfRule type="expression" dxfId="0" priority="15" stopIfTrue="1">
      <formula>#REF!=1</formula>
    </cfRule>
  </conditionalFormatting>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E54" sqref="E54"/>
    </sheetView>
  </sheetViews>
  <sheetFormatPr defaultColWidth="14.42578125" defaultRowHeight="15" customHeight="1" x14ac:dyDescent="0.2"/>
  <cols>
    <col min="1" max="1" width="9.85546875" customWidth="1"/>
    <col min="2" max="2" width="53.7109375" customWidth="1"/>
    <col min="3" max="3" width="15" customWidth="1"/>
    <col min="4" max="4" width="14.85546875" customWidth="1"/>
    <col min="5" max="5" width="15.7109375" customWidth="1"/>
    <col min="6" max="6" width="9" customWidth="1"/>
    <col min="7" max="26" width="8.7109375" customWidth="1"/>
  </cols>
  <sheetData>
    <row r="1" spans="1:26" ht="12.75" customHeight="1" x14ac:dyDescent="0.2">
      <c r="A1" s="1"/>
      <c r="B1" s="1"/>
      <c r="C1" s="1"/>
      <c r="D1" s="48" t="s">
        <v>129</v>
      </c>
      <c r="E1" s="1"/>
      <c r="F1" s="1"/>
      <c r="G1" s="1"/>
      <c r="H1" s="1"/>
      <c r="I1" s="1"/>
      <c r="J1" s="1"/>
      <c r="K1" s="1"/>
      <c r="L1" s="1"/>
      <c r="M1" s="1"/>
      <c r="N1" s="1"/>
      <c r="O1" s="1"/>
      <c r="P1" s="1"/>
      <c r="Q1" s="1"/>
      <c r="R1" s="1"/>
      <c r="S1" s="1"/>
      <c r="T1" s="1"/>
      <c r="U1" s="1"/>
      <c r="V1" s="1"/>
      <c r="W1" s="1"/>
      <c r="X1" s="1"/>
      <c r="Y1" s="1"/>
      <c r="Z1" s="1"/>
    </row>
    <row r="2" spans="1:26" ht="12.75" customHeight="1" x14ac:dyDescent="0.2">
      <c r="A2" s="52"/>
      <c r="B2" s="53"/>
      <c r="C2" s="54"/>
      <c r="D2" s="55" t="str">
        <f>'Додаток 1'!D2</f>
        <v>до рішення виконавчого комітету</v>
      </c>
      <c r="E2" s="1"/>
      <c r="F2" s="54"/>
      <c r="G2" s="1"/>
      <c r="H2" s="1"/>
      <c r="I2" s="1"/>
      <c r="J2" s="1"/>
      <c r="K2" s="1"/>
      <c r="L2" s="1"/>
      <c r="M2" s="1"/>
      <c r="N2" s="1"/>
      <c r="O2" s="1"/>
      <c r="P2" s="1"/>
      <c r="Q2" s="1"/>
      <c r="R2" s="1"/>
      <c r="S2" s="1"/>
      <c r="T2" s="1"/>
      <c r="U2" s="1"/>
      <c r="V2" s="1"/>
      <c r="W2" s="1"/>
      <c r="X2" s="1"/>
      <c r="Y2" s="1"/>
      <c r="Z2" s="1"/>
    </row>
    <row r="3" spans="1:26" ht="12.75" customHeight="1" x14ac:dyDescent="0.2">
      <c r="A3" s="52"/>
      <c r="B3" s="53"/>
      <c r="C3" s="54"/>
      <c r="D3" s="55" t="str">
        <f>'Додаток 1'!D3</f>
        <v>Здолбунівської міської ради</v>
      </c>
      <c r="E3" s="1"/>
      <c r="F3" s="54"/>
      <c r="G3" s="1"/>
      <c r="H3" s="1"/>
      <c r="I3" s="1"/>
      <c r="J3" s="1"/>
      <c r="K3" s="1"/>
      <c r="L3" s="1"/>
      <c r="M3" s="1"/>
      <c r="N3" s="1"/>
      <c r="O3" s="1"/>
      <c r="P3" s="1"/>
      <c r="Q3" s="1"/>
      <c r="R3" s="1"/>
      <c r="S3" s="1"/>
      <c r="T3" s="1"/>
      <c r="U3" s="1"/>
      <c r="V3" s="1"/>
      <c r="W3" s="1"/>
      <c r="X3" s="1"/>
      <c r="Y3" s="1"/>
      <c r="Z3" s="1"/>
    </row>
    <row r="4" spans="1:26" ht="12.75" customHeight="1" x14ac:dyDescent="0.2">
      <c r="A4" s="52"/>
      <c r="B4" s="53"/>
      <c r="C4" s="54"/>
      <c r="D4" s="55" t="str">
        <f>'Додаток 1'!D4</f>
        <v>від 24 липня 2026 року № 174</v>
      </c>
      <c r="E4" s="1"/>
      <c r="F4" s="54"/>
      <c r="G4" s="1"/>
      <c r="H4" s="1"/>
      <c r="I4" s="1"/>
      <c r="J4" s="1"/>
      <c r="K4" s="1"/>
      <c r="L4" s="1"/>
      <c r="M4" s="1"/>
      <c r="N4" s="1"/>
      <c r="O4" s="1"/>
      <c r="P4" s="1"/>
      <c r="Q4" s="1"/>
      <c r="R4" s="1"/>
      <c r="S4" s="1"/>
      <c r="T4" s="1"/>
      <c r="U4" s="1"/>
      <c r="V4" s="1"/>
      <c r="W4" s="1"/>
      <c r="X4" s="1"/>
      <c r="Y4" s="1"/>
      <c r="Z4" s="1"/>
    </row>
    <row r="5" spans="1:26" ht="12.75" customHeight="1" x14ac:dyDescent="0.2">
      <c r="A5" s="52"/>
      <c r="B5" s="53"/>
      <c r="C5" s="54"/>
      <c r="D5" s="55"/>
      <c r="E5" s="55"/>
      <c r="F5" s="54"/>
      <c r="G5" s="1"/>
      <c r="H5" s="1"/>
      <c r="I5" s="1"/>
      <c r="J5" s="1"/>
      <c r="K5" s="1"/>
      <c r="L5" s="1"/>
      <c r="M5" s="1"/>
      <c r="N5" s="1"/>
      <c r="O5" s="1"/>
      <c r="P5" s="1"/>
      <c r="Q5" s="1"/>
      <c r="R5" s="1"/>
      <c r="S5" s="1"/>
      <c r="T5" s="1"/>
      <c r="U5" s="1"/>
      <c r="V5" s="1"/>
      <c r="W5" s="1"/>
      <c r="X5" s="1"/>
      <c r="Y5" s="1"/>
      <c r="Z5" s="1"/>
    </row>
    <row r="6" spans="1:26" ht="12.75" customHeight="1" x14ac:dyDescent="0.3">
      <c r="A6" s="52"/>
      <c r="B6" s="131" t="s">
        <v>130</v>
      </c>
      <c r="C6" s="132"/>
      <c r="D6" s="132"/>
      <c r="E6" s="132"/>
      <c r="F6" s="54"/>
      <c r="G6" s="1"/>
      <c r="H6" s="1"/>
      <c r="I6" s="1"/>
      <c r="J6" s="1"/>
      <c r="K6" s="1"/>
      <c r="L6" s="1"/>
      <c r="M6" s="1"/>
      <c r="N6" s="1"/>
      <c r="O6" s="1"/>
      <c r="P6" s="1"/>
      <c r="Q6" s="1"/>
      <c r="R6" s="1"/>
      <c r="S6" s="1"/>
      <c r="T6" s="1"/>
      <c r="U6" s="1"/>
      <c r="V6" s="1"/>
      <c r="W6" s="1"/>
      <c r="X6" s="1"/>
      <c r="Y6" s="1"/>
      <c r="Z6" s="1"/>
    </row>
    <row r="7" spans="1:26" ht="12.75" customHeight="1" x14ac:dyDescent="0.3">
      <c r="A7" s="52"/>
      <c r="B7" s="131" t="s">
        <v>3</v>
      </c>
      <c r="C7" s="132"/>
      <c r="D7" s="132"/>
      <c r="E7" s="132"/>
      <c r="F7" s="54"/>
      <c r="G7" s="1"/>
      <c r="H7" s="1"/>
      <c r="I7" s="1"/>
      <c r="J7" s="1"/>
      <c r="K7" s="1"/>
      <c r="L7" s="1"/>
      <c r="M7" s="1"/>
      <c r="N7" s="1"/>
      <c r="O7" s="1"/>
      <c r="P7" s="1"/>
      <c r="Q7" s="1"/>
      <c r="R7" s="1"/>
      <c r="S7" s="1"/>
      <c r="T7" s="1"/>
      <c r="U7" s="1"/>
      <c r="V7" s="1"/>
      <c r="W7" s="1"/>
      <c r="X7" s="1"/>
      <c r="Y7" s="1"/>
      <c r="Z7" s="1"/>
    </row>
    <row r="8" spans="1:26" ht="12.75" customHeight="1" x14ac:dyDescent="0.3">
      <c r="A8" s="52"/>
      <c r="B8" s="131" t="s">
        <v>4</v>
      </c>
      <c r="C8" s="132"/>
      <c r="D8" s="132"/>
      <c r="E8" s="132"/>
      <c r="F8" s="54"/>
      <c r="G8" s="1"/>
      <c r="H8" s="1"/>
      <c r="I8" s="1"/>
      <c r="J8" s="1"/>
      <c r="K8" s="1"/>
      <c r="L8" s="1"/>
      <c r="M8" s="1"/>
      <c r="N8" s="1"/>
      <c r="O8" s="1"/>
      <c r="P8" s="1"/>
      <c r="Q8" s="1"/>
      <c r="R8" s="1"/>
      <c r="S8" s="1"/>
      <c r="T8" s="1"/>
      <c r="U8" s="1"/>
      <c r="V8" s="1"/>
      <c r="W8" s="1"/>
      <c r="X8" s="1"/>
      <c r="Y8" s="1"/>
      <c r="Z8" s="1"/>
    </row>
    <row r="9" spans="1:26" ht="11.25" customHeight="1" x14ac:dyDescent="0.2">
      <c r="A9" s="1"/>
      <c r="B9" s="1"/>
      <c r="C9" s="1"/>
      <c r="D9" s="1"/>
      <c r="E9" s="1"/>
      <c r="F9" s="56" t="s">
        <v>5</v>
      </c>
      <c r="G9" s="1"/>
      <c r="H9" s="1"/>
      <c r="I9" s="1"/>
      <c r="J9" s="1"/>
      <c r="K9" s="1"/>
      <c r="L9" s="1"/>
      <c r="M9" s="1"/>
      <c r="N9" s="1"/>
      <c r="O9" s="1"/>
      <c r="P9" s="1"/>
      <c r="Q9" s="1"/>
      <c r="R9" s="1"/>
      <c r="S9" s="1"/>
      <c r="T9" s="1"/>
      <c r="U9" s="1"/>
      <c r="V9" s="1"/>
      <c r="W9" s="1"/>
      <c r="X9" s="1"/>
      <c r="Y9" s="1"/>
      <c r="Z9" s="1"/>
    </row>
    <row r="10" spans="1:26" ht="70.5" customHeight="1" x14ac:dyDescent="0.25">
      <c r="A10" s="57" t="s">
        <v>6</v>
      </c>
      <c r="B10" s="58" t="s">
        <v>7</v>
      </c>
      <c r="C10" s="59" t="s">
        <v>8</v>
      </c>
      <c r="D10" s="59" t="s">
        <v>9</v>
      </c>
      <c r="E10" s="59" t="s">
        <v>10</v>
      </c>
      <c r="F10" s="60" t="s">
        <v>11</v>
      </c>
      <c r="G10" s="10"/>
      <c r="H10" s="10"/>
      <c r="I10" s="10"/>
      <c r="J10" s="10"/>
      <c r="K10" s="10"/>
      <c r="L10" s="10"/>
      <c r="M10" s="10"/>
      <c r="N10" s="10"/>
      <c r="O10" s="10"/>
      <c r="P10" s="10"/>
      <c r="Q10" s="10"/>
      <c r="R10" s="10"/>
      <c r="S10" s="10"/>
      <c r="T10" s="10"/>
      <c r="U10" s="10"/>
      <c r="V10" s="10"/>
      <c r="W10" s="10"/>
      <c r="X10" s="10"/>
      <c r="Y10" s="10"/>
      <c r="Z10" s="10"/>
    </row>
    <row r="11" spans="1:26" ht="51.75" customHeight="1" x14ac:dyDescent="0.25">
      <c r="A11" s="11" t="s">
        <v>131</v>
      </c>
      <c r="B11" s="12" t="s">
        <v>132</v>
      </c>
      <c r="C11" s="13">
        <f t="shared" ref="C11:D11" si="0">C12+C13+C14</f>
        <v>1000000</v>
      </c>
      <c r="D11" s="13">
        <f t="shared" si="0"/>
        <v>500000</v>
      </c>
      <c r="E11" s="14">
        <f>SUM(E12:E14)</f>
        <v>489962.83999999997</v>
      </c>
      <c r="F11" s="61">
        <f t="shared" ref="F11:F12" si="1">E11/D11*100</f>
        <v>97.992567999999991</v>
      </c>
      <c r="G11" s="10"/>
      <c r="H11" s="10"/>
      <c r="I11" s="10"/>
      <c r="J11" s="10"/>
      <c r="K11" s="10"/>
      <c r="L11" s="10"/>
      <c r="M11" s="10"/>
      <c r="N11" s="10"/>
      <c r="O11" s="10"/>
      <c r="P11" s="10"/>
      <c r="Q11" s="10"/>
      <c r="R11" s="10"/>
      <c r="S11" s="10"/>
      <c r="T11" s="10"/>
      <c r="U11" s="10"/>
      <c r="V11" s="10"/>
      <c r="W11" s="10"/>
      <c r="X11" s="10"/>
      <c r="Y11" s="10"/>
      <c r="Z11" s="10"/>
    </row>
    <row r="12" spans="1:26" ht="58.5" customHeight="1" x14ac:dyDescent="0.25">
      <c r="A12" s="16" t="s">
        <v>133</v>
      </c>
      <c r="B12" s="17" t="s">
        <v>134</v>
      </c>
      <c r="C12" s="18">
        <v>1000000</v>
      </c>
      <c r="D12" s="18">
        <v>500000</v>
      </c>
      <c r="E12" s="19">
        <v>330264.73</v>
      </c>
      <c r="F12" s="62">
        <f t="shared" si="1"/>
        <v>66.052946000000006</v>
      </c>
      <c r="G12" s="10"/>
      <c r="H12" s="10"/>
      <c r="I12" s="10"/>
      <c r="J12" s="10"/>
      <c r="K12" s="10"/>
      <c r="L12" s="10"/>
      <c r="M12" s="10"/>
      <c r="N12" s="10"/>
      <c r="O12" s="10"/>
      <c r="P12" s="10"/>
      <c r="Q12" s="10"/>
      <c r="R12" s="10"/>
      <c r="S12" s="10"/>
      <c r="T12" s="10"/>
      <c r="U12" s="10"/>
      <c r="V12" s="10"/>
      <c r="W12" s="10"/>
      <c r="X12" s="10"/>
      <c r="Y12" s="10"/>
      <c r="Z12" s="10"/>
    </row>
    <row r="13" spans="1:26" ht="39.75" customHeight="1" x14ac:dyDescent="0.25">
      <c r="A13" s="16" t="s">
        <v>135</v>
      </c>
      <c r="B13" s="17" t="s">
        <v>136</v>
      </c>
      <c r="C13" s="18">
        <v>0</v>
      </c>
      <c r="D13" s="18">
        <v>0</v>
      </c>
      <c r="E13" s="19">
        <v>159376.5</v>
      </c>
      <c r="F13" s="62">
        <v>0</v>
      </c>
      <c r="G13" s="10"/>
      <c r="H13" s="10"/>
      <c r="I13" s="10"/>
      <c r="J13" s="10"/>
      <c r="K13" s="10"/>
      <c r="L13" s="10"/>
      <c r="M13" s="10"/>
      <c r="N13" s="10"/>
      <c r="O13" s="10"/>
      <c r="P13" s="10"/>
      <c r="Q13" s="10"/>
      <c r="R13" s="10"/>
      <c r="S13" s="10"/>
      <c r="T13" s="10"/>
      <c r="U13" s="10"/>
      <c r="V13" s="10"/>
      <c r="W13" s="10"/>
      <c r="X13" s="10"/>
      <c r="Y13" s="10"/>
      <c r="Z13" s="10"/>
    </row>
    <row r="14" spans="1:26" ht="41.25" customHeight="1" x14ac:dyDescent="0.25">
      <c r="A14" s="16" t="s">
        <v>137</v>
      </c>
      <c r="B14" s="17" t="s">
        <v>138</v>
      </c>
      <c r="C14" s="18">
        <v>0</v>
      </c>
      <c r="D14" s="18">
        <v>0</v>
      </c>
      <c r="E14" s="19">
        <v>321.61</v>
      </c>
      <c r="F14" s="62">
        <v>0</v>
      </c>
      <c r="G14" s="10"/>
      <c r="H14" s="10"/>
      <c r="I14" s="10"/>
      <c r="J14" s="10"/>
      <c r="K14" s="10"/>
      <c r="L14" s="10"/>
      <c r="M14" s="10"/>
      <c r="N14" s="10"/>
      <c r="O14" s="10"/>
      <c r="P14" s="10"/>
      <c r="Q14" s="10"/>
      <c r="R14" s="10"/>
      <c r="S14" s="10"/>
      <c r="T14" s="10"/>
      <c r="U14" s="10"/>
      <c r="V14" s="10"/>
      <c r="W14" s="10"/>
      <c r="X14" s="10"/>
      <c r="Y14" s="10"/>
      <c r="Z14" s="10"/>
    </row>
    <row r="15" spans="1:26" ht="27" customHeight="1" x14ac:dyDescent="0.25">
      <c r="A15" s="21" t="s">
        <v>104</v>
      </c>
      <c r="B15" s="22" t="s">
        <v>84</v>
      </c>
      <c r="C15" s="23">
        <f t="shared" ref="C15:E15" si="2">C16</f>
        <v>0</v>
      </c>
      <c r="D15" s="23">
        <f t="shared" si="2"/>
        <v>0</v>
      </c>
      <c r="E15" s="24">
        <f t="shared" si="2"/>
        <v>45433.3</v>
      </c>
      <c r="F15" s="63">
        <v>0</v>
      </c>
      <c r="G15" s="10"/>
      <c r="H15" s="10"/>
      <c r="I15" s="10"/>
      <c r="J15" s="10"/>
      <c r="K15" s="10"/>
      <c r="L15" s="10"/>
      <c r="M15" s="10"/>
      <c r="N15" s="10"/>
      <c r="O15" s="10"/>
      <c r="P15" s="10"/>
      <c r="Q15" s="10"/>
      <c r="R15" s="10"/>
      <c r="S15" s="10"/>
      <c r="T15" s="10"/>
      <c r="U15" s="10"/>
      <c r="V15" s="10"/>
      <c r="W15" s="10"/>
      <c r="X15" s="10"/>
      <c r="Y15" s="10"/>
      <c r="Z15" s="10"/>
    </row>
    <row r="16" spans="1:26" ht="44.25" customHeight="1" x14ac:dyDescent="0.25">
      <c r="A16" s="16" t="s">
        <v>139</v>
      </c>
      <c r="B16" s="17" t="s">
        <v>140</v>
      </c>
      <c r="C16" s="18">
        <v>0</v>
      </c>
      <c r="D16" s="18">
        <v>0</v>
      </c>
      <c r="E16" s="19">
        <v>45433.3</v>
      </c>
      <c r="F16" s="62">
        <v>0</v>
      </c>
      <c r="G16" s="10"/>
      <c r="H16" s="10"/>
      <c r="I16" s="10"/>
      <c r="J16" s="10"/>
      <c r="K16" s="10"/>
      <c r="L16" s="10"/>
      <c r="M16" s="10"/>
      <c r="N16" s="10"/>
      <c r="O16" s="10"/>
      <c r="P16" s="10"/>
      <c r="Q16" s="10"/>
      <c r="R16" s="10"/>
      <c r="S16" s="10"/>
      <c r="T16" s="10"/>
      <c r="U16" s="10"/>
      <c r="V16" s="10"/>
      <c r="W16" s="10"/>
      <c r="X16" s="10"/>
      <c r="Y16" s="10"/>
      <c r="Z16" s="10"/>
    </row>
    <row r="17" spans="1:26" ht="34.5" customHeight="1" x14ac:dyDescent="0.25">
      <c r="A17" s="21">
        <v>24170000</v>
      </c>
      <c r="B17" s="22" t="s">
        <v>141</v>
      </c>
      <c r="C17" s="23">
        <v>0</v>
      </c>
      <c r="D17" s="23">
        <v>0</v>
      </c>
      <c r="E17" s="24">
        <v>16801</v>
      </c>
      <c r="F17" s="63">
        <v>0</v>
      </c>
      <c r="G17" s="10"/>
      <c r="H17" s="10"/>
      <c r="I17" s="10"/>
      <c r="J17" s="10"/>
      <c r="K17" s="10"/>
      <c r="L17" s="10"/>
      <c r="M17" s="10"/>
      <c r="N17" s="10"/>
      <c r="O17" s="10"/>
      <c r="P17" s="10"/>
      <c r="Q17" s="10"/>
      <c r="R17" s="10"/>
      <c r="S17" s="10"/>
      <c r="T17" s="10"/>
      <c r="U17" s="10"/>
      <c r="V17" s="10"/>
      <c r="W17" s="10"/>
      <c r="X17" s="10"/>
      <c r="Y17" s="10"/>
      <c r="Z17" s="10"/>
    </row>
    <row r="18" spans="1:26" ht="25.5" customHeight="1" x14ac:dyDescent="0.25">
      <c r="A18" s="21" t="s">
        <v>142</v>
      </c>
      <c r="B18" s="22" t="s">
        <v>143</v>
      </c>
      <c r="C18" s="23">
        <f>SUM(C19:C23)</f>
        <v>7016181</v>
      </c>
      <c r="D18" s="23">
        <f>D19+D20+D21+D22+D23+D24</f>
        <v>3508090.5</v>
      </c>
      <c r="E18" s="24">
        <f>SUM(E19:E24)</f>
        <v>8027789.4000000004</v>
      </c>
      <c r="F18" s="63">
        <v>0</v>
      </c>
      <c r="G18" s="10"/>
      <c r="H18" s="10"/>
      <c r="I18" s="10"/>
      <c r="J18" s="10"/>
      <c r="K18" s="10"/>
      <c r="L18" s="10"/>
      <c r="M18" s="10"/>
      <c r="N18" s="10"/>
      <c r="O18" s="10"/>
      <c r="P18" s="10"/>
      <c r="Q18" s="10"/>
      <c r="R18" s="10"/>
      <c r="S18" s="10"/>
      <c r="T18" s="10"/>
      <c r="U18" s="10"/>
      <c r="V18" s="10"/>
      <c r="W18" s="10"/>
      <c r="X18" s="10"/>
      <c r="Y18" s="10"/>
      <c r="Z18" s="10"/>
    </row>
    <row r="19" spans="1:26" ht="43.5" customHeight="1" x14ac:dyDescent="0.25">
      <c r="A19" s="16" t="s">
        <v>144</v>
      </c>
      <c r="B19" s="17" t="s">
        <v>145</v>
      </c>
      <c r="C19" s="18">
        <v>6602181</v>
      </c>
      <c r="D19" s="18">
        <v>3301090.5</v>
      </c>
      <c r="E19" s="19">
        <v>1422861.43</v>
      </c>
      <c r="F19" s="62">
        <v>0</v>
      </c>
      <c r="G19" s="10"/>
      <c r="H19" s="10"/>
      <c r="I19" s="10"/>
      <c r="J19" s="10"/>
      <c r="K19" s="10"/>
      <c r="L19" s="10"/>
      <c r="M19" s="10"/>
      <c r="N19" s="10"/>
      <c r="O19" s="10"/>
      <c r="P19" s="10"/>
      <c r="Q19" s="10"/>
      <c r="R19" s="10"/>
      <c r="S19" s="10"/>
      <c r="T19" s="10"/>
      <c r="U19" s="10"/>
      <c r="V19" s="10"/>
      <c r="W19" s="10"/>
      <c r="X19" s="10"/>
      <c r="Y19" s="10"/>
      <c r="Z19" s="10"/>
    </row>
    <row r="20" spans="1:26" ht="29.25" customHeight="1" x14ac:dyDescent="0.25">
      <c r="A20" s="16" t="s">
        <v>146</v>
      </c>
      <c r="B20" s="17" t="s">
        <v>147</v>
      </c>
      <c r="C20" s="18">
        <v>414000</v>
      </c>
      <c r="D20" s="18">
        <v>207000</v>
      </c>
      <c r="E20" s="19">
        <v>308512.5</v>
      </c>
      <c r="F20" s="62">
        <v>0</v>
      </c>
      <c r="G20" s="10"/>
      <c r="H20" s="10"/>
      <c r="I20" s="10"/>
      <c r="J20" s="10"/>
      <c r="K20" s="10"/>
      <c r="L20" s="10"/>
      <c r="M20" s="10"/>
      <c r="N20" s="10"/>
      <c r="O20" s="10"/>
      <c r="P20" s="10"/>
      <c r="Q20" s="10"/>
      <c r="R20" s="10"/>
      <c r="S20" s="10"/>
      <c r="T20" s="10"/>
      <c r="U20" s="10"/>
      <c r="V20" s="10"/>
      <c r="W20" s="10"/>
      <c r="X20" s="10"/>
      <c r="Y20" s="10"/>
      <c r="Z20" s="10"/>
    </row>
    <row r="21" spans="1:26" ht="12.75" customHeight="1" x14ac:dyDescent="0.25">
      <c r="A21" s="16" t="s">
        <v>148</v>
      </c>
      <c r="B21" s="17" t="s">
        <v>149</v>
      </c>
      <c r="C21" s="18">
        <v>0</v>
      </c>
      <c r="D21" s="18">
        <v>0</v>
      </c>
      <c r="E21" s="19">
        <v>99711.4</v>
      </c>
      <c r="F21" s="62">
        <v>0</v>
      </c>
      <c r="G21" s="10"/>
      <c r="H21" s="10"/>
      <c r="I21" s="10"/>
      <c r="J21" s="10"/>
      <c r="K21" s="10"/>
      <c r="L21" s="10"/>
      <c r="M21" s="10"/>
      <c r="N21" s="10"/>
      <c r="O21" s="10"/>
      <c r="P21" s="10"/>
      <c r="Q21" s="10"/>
      <c r="R21" s="10"/>
      <c r="S21" s="10"/>
      <c r="T21" s="10"/>
      <c r="U21" s="10"/>
      <c r="V21" s="10"/>
      <c r="W21" s="10"/>
      <c r="X21" s="10"/>
      <c r="Y21" s="10"/>
      <c r="Z21" s="10"/>
    </row>
    <row r="22" spans="1:26" ht="63" customHeight="1" x14ac:dyDescent="0.25">
      <c r="A22" s="16" t="s">
        <v>150</v>
      </c>
      <c r="B22" s="17" t="s">
        <v>151</v>
      </c>
      <c r="C22" s="18">
        <v>0</v>
      </c>
      <c r="D22" s="18">
        <v>0</v>
      </c>
      <c r="E22" s="19">
        <v>13778.8</v>
      </c>
      <c r="F22" s="62">
        <v>0</v>
      </c>
      <c r="G22" s="10"/>
      <c r="H22" s="10"/>
      <c r="I22" s="10"/>
      <c r="J22" s="10"/>
      <c r="K22" s="10"/>
      <c r="L22" s="10"/>
      <c r="M22" s="10"/>
      <c r="N22" s="10"/>
      <c r="O22" s="10"/>
      <c r="P22" s="10"/>
      <c r="Q22" s="10"/>
      <c r="R22" s="10"/>
      <c r="S22" s="10"/>
      <c r="T22" s="10"/>
      <c r="U22" s="10"/>
      <c r="V22" s="10"/>
      <c r="W22" s="10"/>
      <c r="X22" s="10"/>
      <c r="Y22" s="10"/>
      <c r="Z22" s="10"/>
    </row>
    <row r="23" spans="1:26" ht="30" customHeight="1" x14ac:dyDescent="0.25">
      <c r="A23" s="16" t="s">
        <v>152</v>
      </c>
      <c r="B23" s="17" t="s">
        <v>153</v>
      </c>
      <c r="C23" s="18">
        <v>0</v>
      </c>
      <c r="D23" s="18">
        <v>0</v>
      </c>
      <c r="E23" s="19">
        <v>1159909.77</v>
      </c>
      <c r="F23" s="62">
        <v>0</v>
      </c>
      <c r="G23" s="10"/>
      <c r="H23" s="10"/>
      <c r="I23" s="10"/>
      <c r="J23" s="10"/>
      <c r="K23" s="10"/>
      <c r="L23" s="10"/>
      <c r="M23" s="10"/>
      <c r="N23" s="10"/>
      <c r="O23" s="10"/>
      <c r="P23" s="10"/>
      <c r="Q23" s="10"/>
      <c r="R23" s="10"/>
      <c r="S23" s="10"/>
      <c r="T23" s="10"/>
      <c r="U23" s="10"/>
      <c r="V23" s="10"/>
      <c r="W23" s="10"/>
      <c r="X23" s="10"/>
      <c r="Y23" s="10"/>
      <c r="Z23" s="10"/>
    </row>
    <row r="24" spans="1:26" ht="62.25" customHeight="1" x14ac:dyDescent="0.25">
      <c r="A24" s="16" t="s">
        <v>154</v>
      </c>
      <c r="B24" s="17" t="s">
        <v>155</v>
      </c>
      <c r="C24" s="18">
        <v>0</v>
      </c>
      <c r="D24" s="18">
        <v>0</v>
      </c>
      <c r="E24" s="19">
        <v>5023015.5</v>
      </c>
      <c r="F24" s="62">
        <v>0</v>
      </c>
      <c r="G24" s="10"/>
      <c r="H24" s="10"/>
      <c r="I24" s="10"/>
      <c r="J24" s="10"/>
      <c r="K24" s="10"/>
      <c r="L24" s="10"/>
      <c r="M24" s="10"/>
      <c r="N24" s="10"/>
      <c r="O24" s="10"/>
      <c r="P24" s="10"/>
      <c r="Q24" s="10"/>
      <c r="R24" s="10"/>
      <c r="S24" s="10"/>
      <c r="T24" s="10"/>
      <c r="U24" s="10"/>
      <c r="V24" s="10"/>
      <c r="W24" s="10"/>
      <c r="X24" s="10"/>
      <c r="Y24" s="10"/>
      <c r="Z24" s="10"/>
    </row>
    <row r="25" spans="1:26" ht="26.25" customHeight="1" x14ac:dyDescent="0.25">
      <c r="A25" s="21">
        <v>31000000</v>
      </c>
      <c r="B25" s="22" t="s">
        <v>156</v>
      </c>
      <c r="C25" s="23">
        <f t="shared" ref="C25:F25" si="3">C26</f>
        <v>1780000</v>
      </c>
      <c r="D25" s="23">
        <f t="shared" si="3"/>
        <v>1560000</v>
      </c>
      <c r="E25" s="24">
        <f t="shared" si="3"/>
        <v>1980120</v>
      </c>
      <c r="F25" s="63">
        <f t="shared" si="3"/>
        <v>126.93076923076923</v>
      </c>
      <c r="G25" s="10"/>
      <c r="H25" s="10"/>
      <c r="I25" s="10"/>
      <c r="J25" s="10"/>
      <c r="K25" s="10"/>
      <c r="L25" s="10"/>
      <c r="M25" s="10"/>
      <c r="N25" s="10"/>
      <c r="O25" s="10"/>
      <c r="P25" s="10"/>
      <c r="Q25" s="10"/>
      <c r="R25" s="10"/>
      <c r="S25" s="10"/>
      <c r="T25" s="10"/>
      <c r="U25" s="10"/>
      <c r="V25" s="10"/>
      <c r="W25" s="10"/>
      <c r="X25" s="10"/>
      <c r="Y25" s="10"/>
      <c r="Z25" s="10"/>
    </row>
    <row r="26" spans="1:26" ht="31.5" customHeight="1" x14ac:dyDescent="0.25">
      <c r="A26" s="16">
        <v>31030000</v>
      </c>
      <c r="B26" s="17" t="s">
        <v>157</v>
      </c>
      <c r="C26" s="18">
        <v>1780000</v>
      </c>
      <c r="D26" s="18">
        <v>1560000</v>
      </c>
      <c r="E26" s="19">
        <v>1980120</v>
      </c>
      <c r="F26" s="62">
        <f>E26/D26*100</f>
        <v>126.93076923076923</v>
      </c>
      <c r="G26" s="10"/>
      <c r="H26" s="10"/>
      <c r="I26" s="10"/>
      <c r="J26" s="10"/>
      <c r="K26" s="10"/>
      <c r="L26" s="10"/>
      <c r="M26" s="10"/>
      <c r="N26" s="10"/>
      <c r="O26" s="10"/>
      <c r="P26" s="10"/>
      <c r="Q26" s="10"/>
      <c r="R26" s="10"/>
      <c r="S26" s="10"/>
      <c r="T26" s="10"/>
      <c r="U26" s="10"/>
      <c r="V26" s="10"/>
      <c r="W26" s="10"/>
      <c r="X26" s="10"/>
      <c r="Y26" s="10"/>
      <c r="Z26" s="10"/>
    </row>
    <row r="27" spans="1:26" ht="24.75" customHeight="1" x14ac:dyDescent="0.25">
      <c r="A27" s="21" t="s">
        <v>158</v>
      </c>
      <c r="B27" s="22" t="s">
        <v>159</v>
      </c>
      <c r="C27" s="23">
        <f t="shared" ref="C27:E27" si="4">C28</f>
        <v>520000</v>
      </c>
      <c r="D27" s="23">
        <f t="shared" si="4"/>
        <v>200000</v>
      </c>
      <c r="E27" s="24">
        <f t="shared" si="4"/>
        <v>31127</v>
      </c>
      <c r="F27" s="63">
        <v>0</v>
      </c>
      <c r="G27" s="10"/>
      <c r="H27" s="10"/>
      <c r="I27" s="10"/>
      <c r="J27" s="10"/>
      <c r="K27" s="10"/>
      <c r="L27" s="10"/>
      <c r="M27" s="10"/>
      <c r="N27" s="10"/>
      <c r="O27" s="10"/>
      <c r="P27" s="10"/>
      <c r="Q27" s="10"/>
      <c r="R27" s="10"/>
      <c r="S27" s="10"/>
      <c r="T27" s="10"/>
      <c r="U27" s="10"/>
      <c r="V27" s="10"/>
      <c r="W27" s="10"/>
      <c r="X27" s="10"/>
      <c r="Y27" s="10"/>
      <c r="Z27" s="10"/>
    </row>
    <row r="28" spans="1:26" ht="55.5" customHeight="1" x14ac:dyDescent="0.25">
      <c r="A28" s="16">
        <v>33010100</v>
      </c>
      <c r="B28" s="17" t="s">
        <v>160</v>
      </c>
      <c r="C28" s="18">
        <v>520000</v>
      </c>
      <c r="D28" s="18">
        <v>200000</v>
      </c>
      <c r="E28" s="19">
        <v>31127</v>
      </c>
      <c r="F28" s="62">
        <v>0</v>
      </c>
      <c r="G28" s="10"/>
      <c r="H28" s="10"/>
      <c r="I28" s="10"/>
      <c r="J28" s="10"/>
      <c r="K28" s="10"/>
      <c r="L28" s="10"/>
      <c r="M28" s="10"/>
      <c r="N28" s="10"/>
      <c r="O28" s="10"/>
      <c r="P28" s="10"/>
      <c r="Q28" s="10"/>
      <c r="R28" s="10"/>
      <c r="S28" s="10"/>
      <c r="T28" s="10"/>
      <c r="U28" s="10"/>
      <c r="V28" s="10"/>
      <c r="W28" s="10"/>
      <c r="X28" s="10"/>
      <c r="Y28" s="10"/>
      <c r="Z28" s="10"/>
    </row>
    <row r="29" spans="1:26" ht="2.25" hidden="1" customHeight="1" x14ac:dyDescent="0.25">
      <c r="A29" s="16">
        <v>33010200</v>
      </c>
      <c r="B29" s="17" t="s">
        <v>161</v>
      </c>
      <c r="C29" s="18">
        <v>0</v>
      </c>
      <c r="D29" s="18">
        <v>0</v>
      </c>
      <c r="E29" s="19">
        <v>0</v>
      </c>
      <c r="F29" s="62">
        <v>0</v>
      </c>
      <c r="G29" s="10"/>
      <c r="H29" s="10"/>
      <c r="I29" s="10"/>
      <c r="J29" s="10"/>
      <c r="K29" s="10"/>
      <c r="L29" s="10"/>
      <c r="M29" s="10"/>
      <c r="N29" s="10"/>
      <c r="O29" s="10"/>
      <c r="P29" s="10"/>
      <c r="Q29" s="10"/>
      <c r="R29" s="10"/>
      <c r="S29" s="10"/>
      <c r="T29" s="10"/>
      <c r="U29" s="10"/>
      <c r="V29" s="10"/>
      <c r="W29" s="10"/>
      <c r="X29" s="10"/>
      <c r="Y29" s="10"/>
      <c r="Z29" s="10"/>
    </row>
    <row r="30" spans="1:26" ht="30" customHeight="1" x14ac:dyDescent="0.25">
      <c r="A30" s="21" t="s">
        <v>108</v>
      </c>
      <c r="B30" s="22" t="s">
        <v>109</v>
      </c>
      <c r="C30" s="23">
        <f>C33</f>
        <v>8000000</v>
      </c>
      <c r="D30" s="23">
        <f>D31+D32+D33+D34</f>
        <v>8000000</v>
      </c>
      <c r="E30" s="24">
        <f>E33</f>
        <v>7529443.71</v>
      </c>
      <c r="F30" s="63">
        <v>0</v>
      </c>
      <c r="G30" s="10"/>
      <c r="H30" s="10"/>
      <c r="I30" s="10"/>
      <c r="J30" s="10"/>
      <c r="K30" s="10"/>
      <c r="L30" s="10"/>
      <c r="M30" s="10"/>
      <c r="N30" s="10"/>
      <c r="O30" s="10"/>
      <c r="P30" s="10"/>
      <c r="Q30" s="10"/>
      <c r="R30" s="10"/>
      <c r="S30" s="10"/>
      <c r="T30" s="10"/>
      <c r="U30" s="10"/>
      <c r="V30" s="10"/>
      <c r="W30" s="10"/>
      <c r="X30" s="10"/>
      <c r="Y30" s="10"/>
      <c r="Z30" s="10"/>
    </row>
    <row r="31" spans="1:26" ht="27.75" hidden="1" customHeight="1" x14ac:dyDescent="0.25">
      <c r="A31" s="16">
        <v>41033900</v>
      </c>
      <c r="B31" s="17" t="s">
        <v>112</v>
      </c>
      <c r="C31" s="18">
        <v>0</v>
      </c>
      <c r="D31" s="18">
        <v>0</v>
      </c>
      <c r="E31" s="19">
        <v>0</v>
      </c>
      <c r="F31" s="62">
        <v>0</v>
      </c>
      <c r="G31" s="10"/>
      <c r="H31" s="10"/>
      <c r="I31" s="10"/>
      <c r="J31" s="10"/>
      <c r="K31" s="10"/>
      <c r="L31" s="10"/>
      <c r="M31" s="10"/>
      <c r="N31" s="10"/>
      <c r="O31" s="10"/>
      <c r="P31" s="10"/>
      <c r="Q31" s="10"/>
      <c r="R31" s="10"/>
      <c r="S31" s="10"/>
      <c r="T31" s="10"/>
      <c r="U31" s="10"/>
      <c r="V31" s="10"/>
      <c r="W31" s="10"/>
      <c r="X31" s="10"/>
      <c r="Y31" s="10"/>
      <c r="Z31" s="10"/>
    </row>
    <row r="32" spans="1:26" ht="12.75" hidden="1" customHeight="1" x14ac:dyDescent="0.25">
      <c r="A32" s="16">
        <v>41035400</v>
      </c>
      <c r="B32" s="17" t="s">
        <v>114</v>
      </c>
      <c r="C32" s="18">
        <v>0</v>
      </c>
      <c r="D32" s="18">
        <v>0</v>
      </c>
      <c r="E32" s="19">
        <v>0</v>
      </c>
      <c r="F32" s="62">
        <v>0</v>
      </c>
      <c r="G32" s="10"/>
      <c r="H32" s="10"/>
      <c r="I32" s="10"/>
      <c r="J32" s="10"/>
      <c r="K32" s="10"/>
      <c r="L32" s="10"/>
      <c r="M32" s="10"/>
      <c r="N32" s="10"/>
      <c r="O32" s="10"/>
      <c r="P32" s="10"/>
      <c r="Q32" s="10"/>
      <c r="R32" s="10"/>
      <c r="S32" s="10"/>
      <c r="T32" s="10"/>
      <c r="U32" s="10"/>
      <c r="V32" s="10"/>
      <c r="W32" s="10"/>
      <c r="X32" s="10"/>
      <c r="Y32" s="10"/>
      <c r="Z32" s="10"/>
    </row>
    <row r="33" spans="1:26" ht="30" customHeight="1" x14ac:dyDescent="0.25">
      <c r="A33" s="16">
        <v>41038800</v>
      </c>
      <c r="B33" s="17" t="s">
        <v>162</v>
      </c>
      <c r="C33" s="18">
        <v>8000000</v>
      </c>
      <c r="D33" s="18">
        <v>8000000</v>
      </c>
      <c r="E33" s="19">
        <v>7529443.71</v>
      </c>
      <c r="F33" s="62">
        <f>E33/D33*100</f>
        <v>94.118046374999992</v>
      </c>
      <c r="G33" s="10"/>
      <c r="H33" s="10"/>
      <c r="I33" s="10"/>
      <c r="J33" s="10"/>
      <c r="K33" s="10"/>
      <c r="L33" s="10"/>
      <c r="M33" s="10"/>
      <c r="N33" s="10"/>
      <c r="O33" s="10"/>
      <c r="P33" s="10"/>
      <c r="Q33" s="10"/>
      <c r="R33" s="10"/>
      <c r="S33" s="10"/>
      <c r="T33" s="10"/>
      <c r="U33" s="10"/>
      <c r="V33" s="10"/>
      <c r="W33" s="10"/>
      <c r="X33" s="10"/>
      <c r="Y33" s="10"/>
      <c r="Z33" s="10"/>
    </row>
    <row r="34" spans="1:26" ht="12.75" hidden="1" customHeight="1" x14ac:dyDescent="0.25">
      <c r="A34" s="64">
        <v>41051100</v>
      </c>
      <c r="B34" s="65" t="s">
        <v>163</v>
      </c>
      <c r="C34" s="66">
        <v>0</v>
      </c>
      <c r="D34" s="66">
        <v>0</v>
      </c>
      <c r="E34" s="67">
        <v>0</v>
      </c>
      <c r="F34" s="68">
        <v>0</v>
      </c>
      <c r="G34" s="10"/>
      <c r="H34" s="10"/>
      <c r="I34" s="10"/>
      <c r="J34" s="10"/>
      <c r="K34" s="10"/>
      <c r="L34" s="10"/>
      <c r="M34" s="10"/>
      <c r="N34" s="10"/>
      <c r="O34" s="10"/>
      <c r="P34" s="10"/>
      <c r="Q34" s="10"/>
      <c r="R34" s="10"/>
      <c r="S34" s="10"/>
      <c r="T34" s="10"/>
      <c r="U34" s="10"/>
      <c r="V34" s="10"/>
      <c r="W34" s="10"/>
      <c r="X34" s="10"/>
      <c r="Y34" s="10"/>
      <c r="Z34" s="10"/>
    </row>
    <row r="35" spans="1:26" ht="12.75" customHeight="1" x14ac:dyDescent="0.25">
      <c r="A35" s="41" t="s">
        <v>124</v>
      </c>
      <c r="B35" s="69" t="s">
        <v>125</v>
      </c>
      <c r="C35" s="70">
        <f>C11+C18+C27+C25</f>
        <v>10316181</v>
      </c>
      <c r="D35" s="70">
        <f>D11+D18+D27+D15+D25</f>
        <v>5768090.5</v>
      </c>
      <c r="E35" s="70">
        <f>E11+E18+E27+E15+E25+E17</f>
        <v>10591233.540000001</v>
      </c>
      <c r="F35" s="71">
        <f t="shared" ref="F35:F36" si="5">E35/D35*100</f>
        <v>183.61767278096625</v>
      </c>
      <c r="G35" s="10"/>
      <c r="H35" s="10"/>
      <c r="I35" s="10"/>
      <c r="J35" s="10"/>
      <c r="K35" s="10"/>
      <c r="L35" s="10"/>
      <c r="M35" s="10"/>
      <c r="N35" s="10"/>
      <c r="O35" s="10"/>
      <c r="P35" s="10"/>
      <c r="Q35" s="10"/>
      <c r="R35" s="10"/>
      <c r="S35" s="10"/>
      <c r="T35" s="10"/>
      <c r="U35" s="10"/>
      <c r="V35" s="10"/>
      <c r="W35" s="10"/>
      <c r="X35" s="10"/>
      <c r="Y35" s="10"/>
      <c r="Z35" s="10"/>
    </row>
    <row r="36" spans="1:26" ht="12.75" customHeight="1" x14ac:dyDescent="0.25">
      <c r="A36" s="72" t="s">
        <v>124</v>
      </c>
      <c r="B36" s="73" t="s">
        <v>126</v>
      </c>
      <c r="C36" s="74">
        <f t="shared" ref="C36:D36" si="6">C35+C30</f>
        <v>18316181</v>
      </c>
      <c r="D36" s="74">
        <f t="shared" si="6"/>
        <v>13768090.5</v>
      </c>
      <c r="E36" s="74">
        <f>E30+E35</f>
        <v>18120677.25</v>
      </c>
      <c r="F36" s="71">
        <f t="shared" si="5"/>
        <v>131.61358323436355</v>
      </c>
      <c r="G36" s="10"/>
      <c r="H36" s="10"/>
      <c r="I36" s="10"/>
      <c r="J36" s="10"/>
      <c r="K36" s="10"/>
      <c r="L36" s="10"/>
      <c r="M36" s="10"/>
      <c r="N36" s="10"/>
      <c r="O36" s="10"/>
      <c r="P36" s="10"/>
      <c r="Q36" s="10"/>
      <c r="R36" s="10"/>
      <c r="S36" s="10"/>
      <c r="T36" s="10"/>
      <c r="U36" s="10"/>
      <c r="V36" s="10"/>
      <c r="W36" s="10"/>
      <c r="X36" s="10"/>
      <c r="Y36" s="10"/>
      <c r="Z36" s="10"/>
    </row>
    <row r="37" spans="1:26" ht="15" customHeight="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2.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x14ac:dyDescent="0.25">
      <c r="A39" s="128" t="s">
        <v>127</v>
      </c>
      <c r="B39" s="49"/>
      <c r="C39" s="50"/>
      <c r="D39" s="50"/>
      <c r="E39" s="51"/>
      <c r="F39" s="48"/>
      <c r="G39" s="1"/>
      <c r="H39" s="1"/>
      <c r="I39" s="1"/>
      <c r="J39" s="1"/>
      <c r="K39" s="1"/>
      <c r="L39" s="1"/>
      <c r="M39" s="1"/>
      <c r="N39" s="1"/>
      <c r="O39" s="1"/>
      <c r="P39" s="1"/>
      <c r="Q39" s="1"/>
      <c r="R39" s="1"/>
      <c r="S39" s="1"/>
      <c r="T39" s="1"/>
      <c r="U39" s="1"/>
      <c r="V39" s="1"/>
      <c r="W39" s="1"/>
      <c r="X39" s="1"/>
      <c r="Y39" s="1"/>
      <c r="Z39" s="1"/>
    </row>
    <row r="40" spans="1:26" ht="12.75" customHeight="1" x14ac:dyDescent="0.25">
      <c r="A40" s="130" t="s">
        <v>1</v>
      </c>
      <c r="B40" s="49"/>
      <c r="C40" s="48"/>
      <c r="D40" s="133" t="s">
        <v>128</v>
      </c>
      <c r="E40" s="134"/>
      <c r="F40" s="134"/>
      <c r="G40" s="1"/>
      <c r="H40" s="1"/>
      <c r="I40" s="1"/>
      <c r="J40" s="1"/>
      <c r="K40" s="1"/>
      <c r="L40" s="1"/>
      <c r="M40" s="1"/>
      <c r="N40" s="1"/>
      <c r="O40" s="1"/>
      <c r="P40" s="1"/>
      <c r="Q40" s="1"/>
      <c r="R40" s="1"/>
      <c r="S40" s="1"/>
      <c r="T40" s="1"/>
      <c r="U40" s="1"/>
      <c r="V40" s="1"/>
      <c r="W40" s="1"/>
      <c r="X40" s="1"/>
      <c r="Y40" s="1"/>
      <c r="Z40" s="1"/>
    </row>
    <row r="41" spans="1:26" ht="12.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B6:E6"/>
    <mergeCell ref="B7:E7"/>
    <mergeCell ref="B8:E8"/>
    <mergeCell ref="D40:F40"/>
  </mergeCells>
  <pageMargins left="0.23622047244094491" right="0.23622047244094491" top="0.74803149606299213" bottom="0.74803149606299213" header="0" footer="0"/>
  <pageSetup paperSize="9" scale="9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E86" sqref="E86"/>
    </sheetView>
  </sheetViews>
  <sheetFormatPr defaultColWidth="14.42578125" defaultRowHeight="15" customHeight="1" x14ac:dyDescent="0.2"/>
  <cols>
    <col min="1" max="1" width="10.85546875" customWidth="1"/>
    <col min="2" max="2" width="58.42578125" customWidth="1"/>
    <col min="3" max="3" width="15.140625" customWidth="1"/>
    <col min="4" max="4" width="15.85546875" customWidth="1"/>
    <col min="5" max="5" width="15.140625" customWidth="1"/>
    <col min="6" max="6" width="8.85546875" customWidth="1"/>
    <col min="7" max="7" width="9.140625" customWidth="1"/>
    <col min="8" max="26" width="8.7109375" customWidth="1"/>
  </cols>
  <sheetData>
    <row r="1" spans="1:26" ht="12.75" customHeight="1" x14ac:dyDescent="0.2">
      <c r="A1" s="1"/>
      <c r="B1" s="1"/>
      <c r="C1" s="48"/>
      <c r="D1" s="48" t="s">
        <v>164</v>
      </c>
      <c r="E1" s="1"/>
      <c r="F1" s="1"/>
      <c r="G1" s="1"/>
      <c r="H1" s="1"/>
      <c r="I1" s="1"/>
      <c r="J1" s="1"/>
      <c r="K1" s="1"/>
      <c r="L1" s="1"/>
      <c r="M1" s="1"/>
      <c r="N1" s="1"/>
      <c r="O1" s="1"/>
      <c r="P1" s="1"/>
      <c r="Q1" s="1"/>
      <c r="R1" s="1"/>
      <c r="S1" s="1"/>
      <c r="T1" s="1"/>
      <c r="U1" s="1"/>
      <c r="V1" s="1"/>
      <c r="W1" s="1"/>
      <c r="X1" s="1"/>
      <c r="Y1" s="1"/>
      <c r="Z1" s="1"/>
    </row>
    <row r="2" spans="1:26" ht="12.75" customHeight="1" x14ac:dyDescent="0.2">
      <c r="A2" s="1"/>
      <c r="B2" s="1"/>
      <c r="C2" s="55"/>
      <c r="D2" s="55" t="str">
        <f>'Додаток 1'!D2</f>
        <v>до рішення виконавчого комітету</v>
      </c>
      <c r="E2" s="1"/>
      <c r="F2" s="1"/>
      <c r="G2" s="1"/>
      <c r="H2" s="1"/>
      <c r="I2" s="1"/>
      <c r="J2" s="1"/>
      <c r="K2" s="1"/>
      <c r="L2" s="1"/>
      <c r="M2" s="1"/>
      <c r="N2" s="1"/>
      <c r="O2" s="1"/>
      <c r="P2" s="1"/>
      <c r="Q2" s="1"/>
      <c r="R2" s="1"/>
      <c r="S2" s="1"/>
      <c r="T2" s="1"/>
      <c r="U2" s="1"/>
      <c r="V2" s="1"/>
      <c r="W2" s="1"/>
      <c r="X2" s="1"/>
      <c r="Y2" s="1"/>
      <c r="Z2" s="1"/>
    </row>
    <row r="3" spans="1:26" ht="12.75" customHeight="1" x14ac:dyDescent="0.2">
      <c r="A3" s="1"/>
      <c r="B3" s="1"/>
      <c r="C3" s="55"/>
      <c r="D3" s="55" t="str">
        <f>'Додаток 1'!D3</f>
        <v>Здолбунівської міської ради</v>
      </c>
      <c r="E3" s="1"/>
      <c r="F3" s="1"/>
      <c r="G3" s="1"/>
      <c r="H3" s="1"/>
      <c r="I3" s="1"/>
      <c r="J3" s="1"/>
      <c r="K3" s="1"/>
      <c r="L3" s="1"/>
      <c r="M3" s="1"/>
      <c r="N3" s="1"/>
      <c r="O3" s="1"/>
      <c r="P3" s="1"/>
      <c r="Q3" s="1"/>
      <c r="R3" s="1"/>
      <c r="S3" s="1"/>
      <c r="T3" s="1"/>
      <c r="U3" s="1"/>
      <c r="V3" s="1"/>
      <c r="W3" s="1"/>
      <c r="X3" s="1"/>
      <c r="Y3" s="1"/>
      <c r="Z3" s="1"/>
    </row>
    <row r="4" spans="1:26" ht="12.75" customHeight="1" x14ac:dyDescent="0.2">
      <c r="A4" s="1"/>
      <c r="B4" s="1"/>
      <c r="C4" s="55"/>
      <c r="D4" s="55" t="str">
        <f>'Додаток 1'!D4</f>
        <v>від 24 липня 2026 року № 174</v>
      </c>
      <c r="E4" s="1"/>
      <c r="F4" s="1"/>
      <c r="G4" s="1"/>
      <c r="H4" s="1"/>
      <c r="I4" s="1"/>
      <c r="J4" s="1"/>
      <c r="K4" s="1"/>
      <c r="L4" s="1"/>
      <c r="M4" s="1"/>
      <c r="N4" s="1"/>
      <c r="O4" s="1"/>
      <c r="P4" s="1"/>
      <c r="Q4" s="1"/>
      <c r="R4" s="1"/>
      <c r="S4" s="1"/>
      <c r="T4" s="1"/>
      <c r="U4" s="1"/>
      <c r="V4" s="1"/>
      <c r="W4" s="1"/>
      <c r="X4" s="1"/>
      <c r="Y4" s="1"/>
      <c r="Z4" s="1"/>
    </row>
    <row r="5" spans="1:26" ht="12.75" customHeight="1" x14ac:dyDescent="0.2">
      <c r="A5" s="1"/>
      <c r="B5" s="1"/>
      <c r="C5" s="55"/>
      <c r="D5" s="55"/>
      <c r="E5" s="1"/>
      <c r="F5" s="1"/>
      <c r="G5" s="1"/>
      <c r="H5" s="1"/>
      <c r="I5" s="1"/>
      <c r="J5" s="1"/>
      <c r="K5" s="1"/>
      <c r="L5" s="1"/>
      <c r="M5" s="1"/>
      <c r="N5" s="1"/>
      <c r="O5" s="1"/>
      <c r="P5" s="1"/>
      <c r="Q5" s="1"/>
      <c r="R5" s="1"/>
      <c r="S5" s="1"/>
      <c r="T5" s="1"/>
      <c r="U5" s="1"/>
      <c r="V5" s="1"/>
      <c r="W5" s="1"/>
      <c r="X5" s="1"/>
      <c r="Y5" s="1"/>
      <c r="Z5" s="1"/>
    </row>
    <row r="6" spans="1:26" ht="12.75" customHeight="1" x14ac:dyDescent="0.3">
      <c r="A6" s="1"/>
      <c r="B6" s="131" t="s">
        <v>165</v>
      </c>
      <c r="C6" s="132"/>
      <c r="D6" s="132"/>
      <c r="E6" s="132"/>
      <c r="F6" s="1"/>
      <c r="G6" s="1"/>
      <c r="H6" s="1"/>
      <c r="I6" s="1"/>
      <c r="J6" s="1"/>
      <c r="K6" s="1"/>
      <c r="L6" s="1"/>
      <c r="M6" s="1"/>
      <c r="N6" s="1"/>
      <c r="O6" s="1"/>
      <c r="P6" s="1"/>
      <c r="Q6" s="1"/>
      <c r="R6" s="1"/>
      <c r="S6" s="1"/>
      <c r="T6" s="1"/>
      <c r="U6" s="1"/>
      <c r="V6" s="1"/>
      <c r="W6" s="1"/>
      <c r="X6" s="1"/>
      <c r="Y6" s="1"/>
      <c r="Z6" s="1"/>
    </row>
    <row r="7" spans="1:26" ht="12.75" customHeight="1" x14ac:dyDescent="0.3">
      <c r="A7" s="1"/>
      <c r="B7" s="131" t="s">
        <v>3</v>
      </c>
      <c r="C7" s="132"/>
      <c r="D7" s="132"/>
      <c r="E7" s="132"/>
      <c r="F7" s="1"/>
      <c r="G7" s="1"/>
      <c r="H7" s="1"/>
      <c r="I7" s="1"/>
      <c r="J7" s="1"/>
      <c r="K7" s="1"/>
      <c r="L7" s="1"/>
      <c r="M7" s="1"/>
      <c r="N7" s="1"/>
      <c r="O7" s="1"/>
      <c r="P7" s="1"/>
      <c r="Q7" s="1"/>
      <c r="R7" s="1"/>
      <c r="S7" s="1"/>
      <c r="T7" s="1"/>
      <c r="U7" s="1"/>
      <c r="V7" s="1"/>
      <c r="W7" s="1"/>
      <c r="X7" s="1"/>
      <c r="Y7" s="1"/>
      <c r="Z7" s="1"/>
    </row>
    <row r="8" spans="1:26" ht="12.75" customHeight="1" x14ac:dyDescent="0.3">
      <c r="A8" s="1"/>
      <c r="B8" s="131" t="s">
        <v>166</v>
      </c>
      <c r="C8" s="132"/>
      <c r="D8" s="132"/>
      <c r="E8" s="132"/>
      <c r="F8" s="1"/>
      <c r="G8" s="1"/>
      <c r="H8" s="1"/>
      <c r="I8" s="1"/>
      <c r="J8" s="1"/>
      <c r="K8" s="1"/>
      <c r="L8" s="1"/>
      <c r="M8" s="1"/>
      <c r="N8" s="1"/>
      <c r="O8" s="1"/>
      <c r="P8" s="1"/>
      <c r="Q8" s="1"/>
      <c r="R8" s="1"/>
      <c r="S8" s="1"/>
      <c r="T8" s="1"/>
      <c r="U8" s="1"/>
      <c r="V8" s="1"/>
      <c r="W8" s="1"/>
      <c r="X8" s="1"/>
      <c r="Y8" s="1"/>
      <c r="Z8" s="1"/>
    </row>
    <row r="9" spans="1:26" ht="12.75" customHeight="1" x14ac:dyDescent="0.2">
      <c r="A9" s="1"/>
      <c r="B9" s="1"/>
      <c r="C9" s="1"/>
      <c r="D9" s="1"/>
      <c r="E9" s="1"/>
      <c r="F9" s="1" t="s">
        <v>5</v>
      </c>
      <c r="G9" s="1"/>
      <c r="H9" s="1"/>
      <c r="I9" s="1"/>
      <c r="J9" s="1"/>
      <c r="K9" s="1"/>
      <c r="L9" s="1"/>
      <c r="M9" s="1"/>
      <c r="N9" s="1"/>
      <c r="O9" s="1"/>
      <c r="P9" s="1"/>
      <c r="Q9" s="1"/>
      <c r="R9" s="1"/>
      <c r="S9" s="1"/>
      <c r="T9" s="1"/>
      <c r="U9" s="1"/>
      <c r="V9" s="1"/>
      <c r="W9" s="1"/>
      <c r="X9" s="1"/>
      <c r="Y9" s="1"/>
      <c r="Z9" s="1"/>
    </row>
    <row r="10" spans="1:26" ht="59.25" customHeight="1" x14ac:dyDescent="0.2">
      <c r="A10" s="75" t="s">
        <v>167</v>
      </c>
      <c r="B10" s="7" t="s">
        <v>168</v>
      </c>
      <c r="C10" s="7" t="s">
        <v>8</v>
      </c>
      <c r="D10" s="7" t="s">
        <v>9</v>
      </c>
      <c r="E10" s="7" t="s">
        <v>10</v>
      </c>
      <c r="F10" s="76" t="s">
        <v>11</v>
      </c>
      <c r="G10" s="52"/>
      <c r="H10" s="1"/>
      <c r="I10" s="1"/>
      <c r="J10" s="1"/>
      <c r="K10" s="1"/>
      <c r="L10" s="1"/>
      <c r="M10" s="1"/>
      <c r="N10" s="1"/>
      <c r="O10" s="1"/>
      <c r="P10" s="1"/>
      <c r="Q10" s="1"/>
      <c r="R10" s="1"/>
      <c r="S10" s="1"/>
      <c r="T10" s="1"/>
      <c r="U10" s="1"/>
      <c r="V10" s="1"/>
      <c r="W10" s="1"/>
      <c r="X10" s="1"/>
      <c r="Y10" s="1"/>
      <c r="Z10" s="1"/>
    </row>
    <row r="11" spans="1:26" ht="17.25" customHeight="1" x14ac:dyDescent="0.2">
      <c r="A11" s="77" t="s">
        <v>169</v>
      </c>
      <c r="B11" s="58" t="s">
        <v>170</v>
      </c>
      <c r="C11" s="78">
        <f t="shared" ref="C11:D11" si="0">C12+C13+C14</f>
        <v>41351867</v>
      </c>
      <c r="D11" s="78">
        <f t="shared" si="0"/>
        <v>20876882</v>
      </c>
      <c r="E11" s="13">
        <f>SUM(E12:E14)</f>
        <v>18671157.59</v>
      </c>
      <c r="F11" s="61">
        <f t="shared" ref="F11:F25" si="1">E11/D11*100</f>
        <v>89.434608051144806</v>
      </c>
      <c r="G11" s="79"/>
      <c r="H11" s="1"/>
      <c r="I11" s="1"/>
      <c r="J11" s="1"/>
      <c r="K11" s="1"/>
      <c r="L11" s="1"/>
      <c r="M11" s="1"/>
      <c r="N11" s="1"/>
      <c r="O11" s="1"/>
      <c r="P11" s="1"/>
      <c r="Q11" s="1"/>
      <c r="R11" s="1"/>
      <c r="S11" s="1"/>
      <c r="T11" s="1"/>
      <c r="U11" s="1"/>
      <c r="V11" s="1"/>
      <c r="W11" s="1"/>
      <c r="X11" s="1"/>
      <c r="Y11" s="1"/>
      <c r="Z11" s="1"/>
    </row>
    <row r="12" spans="1:26" ht="43.5" customHeight="1" x14ac:dyDescent="0.2">
      <c r="A12" s="80" t="s">
        <v>171</v>
      </c>
      <c r="B12" s="17" t="s">
        <v>172</v>
      </c>
      <c r="C12" s="81">
        <v>31082348</v>
      </c>
      <c r="D12" s="81">
        <v>15861138</v>
      </c>
      <c r="E12" s="18">
        <v>14420024.609999999</v>
      </c>
      <c r="F12" s="82">
        <f t="shared" si="1"/>
        <v>90.914186674373553</v>
      </c>
      <c r="G12" s="79"/>
      <c r="H12" s="1"/>
      <c r="I12" s="1"/>
      <c r="J12" s="1"/>
      <c r="K12" s="1"/>
      <c r="L12" s="1"/>
      <c r="M12" s="1"/>
      <c r="N12" s="1"/>
      <c r="O12" s="1"/>
      <c r="P12" s="1"/>
      <c r="Q12" s="1"/>
      <c r="R12" s="1"/>
      <c r="S12" s="1"/>
      <c r="T12" s="1"/>
      <c r="U12" s="1"/>
      <c r="V12" s="1"/>
      <c r="W12" s="1"/>
      <c r="X12" s="1"/>
      <c r="Y12" s="1"/>
      <c r="Z12" s="1"/>
    </row>
    <row r="13" spans="1:26" ht="12.75" customHeight="1" x14ac:dyDescent="0.2">
      <c r="A13" s="80" t="s">
        <v>173</v>
      </c>
      <c r="B13" s="17" t="s">
        <v>174</v>
      </c>
      <c r="C13" s="81">
        <v>10239519</v>
      </c>
      <c r="D13" s="81">
        <v>4985744</v>
      </c>
      <c r="E13" s="18">
        <v>4247742.9800000004</v>
      </c>
      <c r="F13" s="82">
        <f t="shared" si="1"/>
        <v>85.197775497498469</v>
      </c>
      <c r="G13" s="79"/>
      <c r="H13" s="1"/>
      <c r="I13" s="1"/>
      <c r="J13" s="1"/>
      <c r="K13" s="1"/>
      <c r="L13" s="1"/>
      <c r="M13" s="1"/>
      <c r="N13" s="1"/>
      <c r="O13" s="1"/>
      <c r="P13" s="1"/>
      <c r="Q13" s="1"/>
      <c r="R13" s="1"/>
      <c r="S13" s="1"/>
      <c r="T13" s="1"/>
      <c r="U13" s="1"/>
      <c r="V13" s="1"/>
      <c r="W13" s="1"/>
      <c r="X13" s="1"/>
      <c r="Y13" s="1"/>
      <c r="Z13" s="1"/>
    </row>
    <row r="14" spans="1:26" ht="15.75" customHeight="1" x14ac:dyDescent="0.2">
      <c r="A14" s="80" t="s">
        <v>175</v>
      </c>
      <c r="B14" s="17" t="s">
        <v>176</v>
      </c>
      <c r="C14" s="81">
        <v>30000</v>
      </c>
      <c r="D14" s="81">
        <v>30000</v>
      </c>
      <c r="E14" s="18">
        <v>3390</v>
      </c>
      <c r="F14" s="82">
        <f t="shared" si="1"/>
        <v>11.3</v>
      </c>
      <c r="G14" s="79"/>
      <c r="H14" s="1"/>
      <c r="I14" s="1"/>
      <c r="J14" s="1"/>
      <c r="K14" s="1"/>
      <c r="L14" s="1"/>
      <c r="M14" s="1"/>
      <c r="N14" s="1"/>
      <c r="O14" s="1"/>
      <c r="P14" s="1"/>
      <c r="Q14" s="1"/>
      <c r="R14" s="1"/>
      <c r="S14" s="1"/>
      <c r="T14" s="1"/>
      <c r="U14" s="1"/>
      <c r="V14" s="1"/>
      <c r="W14" s="1"/>
      <c r="X14" s="1"/>
      <c r="Y14" s="1"/>
      <c r="Z14" s="1"/>
    </row>
    <row r="15" spans="1:26" ht="12.75" customHeight="1" x14ac:dyDescent="0.2">
      <c r="A15" s="83" t="s">
        <v>177</v>
      </c>
      <c r="B15" s="84" t="s">
        <v>178</v>
      </c>
      <c r="C15" s="85">
        <f t="shared" ref="C15:E15" si="2">SUM(C16:C28)</f>
        <v>303848357</v>
      </c>
      <c r="D15" s="85">
        <f t="shared" si="2"/>
        <v>209803674</v>
      </c>
      <c r="E15" s="85">
        <f t="shared" si="2"/>
        <v>189893967.75000006</v>
      </c>
      <c r="F15" s="86">
        <f t="shared" si="1"/>
        <v>90.510315729742686</v>
      </c>
      <c r="G15" s="79"/>
      <c r="H15" s="1"/>
      <c r="I15" s="1"/>
      <c r="J15" s="1"/>
      <c r="K15" s="1"/>
      <c r="L15" s="1"/>
      <c r="M15" s="1"/>
      <c r="N15" s="1"/>
      <c r="O15" s="1"/>
      <c r="P15" s="1"/>
      <c r="Q15" s="1"/>
      <c r="R15" s="1"/>
      <c r="S15" s="1"/>
      <c r="T15" s="1"/>
      <c r="U15" s="1"/>
      <c r="V15" s="1"/>
      <c r="W15" s="1"/>
      <c r="X15" s="1"/>
      <c r="Y15" s="1"/>
      <c r="Z15" s="1"/>
    </row>
    <row r="16" spans="1:26" ht="12.75" customHeight="1" x14ac:dyDescent="0.2">
      <c r="A16" s="16">
        <v>1010</v>
      </c>
      <c r="B16" s="17" t="s">
        <v>179</v>
      </c>
      <c r="C16" s="81">
        <v>77495633</v>
      </c>
      <c r="D16" s="81">
        <v>41911551</v>
      </c>
      <c r="E16" s="18">
        <v>38376218.840000004</v>
      </c>
      <c r="F16" s="82">
        <f t="shared" si="1"/>
        <v>91.564778502232002</v>
      </c>
      <c r="G16" s="79"/>
      <c r="H16" s="1"/>
      <c r="I16" s="1"/>
      <c r="J16" s="1"/>
      <c r="K16" s="1"/>
      <c r="L16" s="1"/>
      <c r="M16" s="1"/>
      <c r="N16" s="1"/>
      <c r="O16" s="1"/>
      <c r="P16" s="1"/>
      <c r="Q16" s="1"/>
      <c r="R16" s="1"/>
      <c r="S16" s="1"/>
      <c r="T16" s="1"/>
      <c r="U16" s="1"/>
      <c r="V16" s="1"/>
      <c r="W16" s="1"/>
      <c r="X16" s="1"/>
      <c r="Y16" s="1"/>
      <c r="Z16" s="1"/>
    </row>
    <row r="17" spans="1:26" ht="12.75" customHeight="1" x14ac:dyDescent="0.2">
      <c r="A17" s="16">
        <v>1021</v>
      </c>
      <c r="B17" s="17" t="s">
        <v>180</v>
      </c>
      <c r="C17" s="81">
        <v>65580661</v>
      </c>
      <c r="D17" s="81">
        <v>33358462</v>
      </c>
      <c r="E17" s="18">
        <v>29290545.77</v>
      </c>
      <c r="F17" s="82">
        <f t="shared" si="1"/>
        <v>87.805444297761696</v>
      </c>
      <c r="G17" s="79"/>
      <c r="H17" s="1"/>
      <c r="I17" s="1"/>
      <c r="J17" s="1"/>
      <c r="K17" s="1"/>
      <c r="L17" s="1"/>
      <c r="M17" s="1"/>
      <c r="N17" s="1"/>
      <c r="O17" s="1"/>
      <c r="P17" s="1"/>
      <c r="Q17" s="1"/>
      <c r="R17" s="1"/>
      <c r="S17" s="1"/>
      <c r="T17" s="1"/>
      <c r="U17" s="1"/>
      <c r="V17" s="1"/>
      <c r="W17" s="1"/>
      <c r="X17" s="1"/>
      <c r="Y17" s="1"/>
      <c r="Z17" s="1"/>
    </row>
    <row r="18" spans="1:26" ht="12.75" customHeight="1" x14ac:dyDescent="0.2">
      <c r="A18" s="16">
        <v>1031</v>
      </c>
      <c r="B18" s="17" t="s">
        <v>181</v>
      </c>
      <c r="C18" s="81">
        <v>106525442</v>
      </c>
      <c r="D18" s="81">
        <v>95333380</v>
      </c>
      <c r="E18" s="18">
        <v>90836613.930000007</v>
      </c>
      <c r="F18" s="82">
        <f t="shared" si="1"/>
        <v>95.283114822950793</v>
      </c>
      <c r="G18" s="79"/>
      <c r="H18" s="1"/>
      <c r="I18" s="1"/>
      <c r="J18" s="1"/>
      <c r="K18" s="1"/>
      <c r="L18" s="1"/>
      <c r="M18" s="1"/>
      <c r="N18" s="1"/>
      <c r="O18" s="1"/>
      <c r="P18" s="1"/>
      <c r="Q18" s="1"/>
      <c r="R18" s="1"/>
      <c r="S18" s="1"/>
      <c r="T18" s="1"/>
      <c r="U18" s="1"/>
      <c r="V18" s="1"/>
      <c r="W18" s="1"/>
      <c r="X18" s="1"/>
      <c r="Y18" s="1"/>
      <c r="Z18" s="1"/>
    </row>
    <row r="19" spans="1:26" ht="12.75" hidden="1" customHeight="1" x14ac:dyDescent="0.2">
      <c r="A19" s="80" t="s">
        <v>182</v>
      </c>
      <c r="B19" s="17" t="s">
        <v>183</v>
      </c>
      <c r="C19" s="81"/>
      <c r="D19" s="81"/>
      <c r="E19" s="18"/>
      <c r="F19" s="82" t="e">
        <f t="shared" si="1"/>
        <v>#DIV/0!</v>
      </c>
      <c r="G19" s="79"/>
      <c r="H19" s="1"/>
      <c r="I19" s="1"/>
      <c r="J19" s="1"/>
      <c r="K19" s="1"/>
      <c r="L19" s="1"/>
      <c r="M19" s="1"/>
      <c r="N19" s="1"/>
      <c r="O19" s="1"/>
      <c r="P19" s="1"/>
      <c r="Q19" s="1"/>
      <c r="R19" s="1"/>
      <c r="S19" s="1"/>
      <c r="T19" s="1"/>
      <c r="U19" s="1"/>
      <c r="V19" s="1"/>
      <c r="W19" s="1"/>
      <c r="X19" s="1"/>
      <c r="Y19" s="1"/>
      <c r="Z19" s="1"/>
    </row>
    <row r="20" spans="1:26" ht="12.75" customHeight="1" x14ac:dyDescent="0.2">
      <c r="A20" s="16">
        <v>1070</v>
      </c>
      <c r="B20" s="17" t="s">
        <v>184</v>
      </c>
      <c r="C20" s="81">
        <v>12999175</v>
      </c>
      <c r="D20" s="81">
        <v>7292024</v>
      </c>
      <c r="E20" s="18">
        <v>6309083.2699999996</v>
      </c>
      <c r="F20" s="82">
        <f t="shared" si="1"/>
        <v>86.520330569400201</v>
      </c>
      <c r="G20" s="79"/>
      <c r="H20" s="1"/>
      <c r="I20" s="1"/>
      <c r="J20" s="1"/>
      <c r="K20" s="1"/>
      <c r="L20" s="1"/>
      <c r="M20" s="1"/>
      <c r="N20" s="1"/>
      <c r="O20" s="1"/>
      <c r="P20" s="1"/>
      <c r="Q20" s="1"/>
      <c r="R20" s="1"/>
      <c r="S20" s="1"/>
      <c r="T20" s="1"/>
      <c r="U20" s="1"/>
      <c r="V20" s="1"/>
      <c r="W20" s="1"/>
      <c r="X20" s="1"/>
      <c r="Y20" s="1"/>
      <c r="Z20" s="1"/>
    </row>
    <row r="21" spans="1:26" ht="12.75" customHeight="1" x14ac:dyDescent="0.2">
      <c r="A21" s="16">
        <v>1080</v>
      </c>
      <c r="B21" s="17" t="s">
        <v>185</v>
      </c>
      <c r="C21" s="81">
        <v>19896906</v>
      </c>
      <c r="D21" s="81">
        <v>11494208</v>
      </c>
      <c r="E21" s="18">
        <v>9802052.1500000004</v>
      </c>
      <c r="F21" s="82">
        <f t="shared" si="1"/>
        <v>85.278186631040612</v>
      </c>
      <c r="G21" s="79"/>
      <c r="H21" s="1"/>
      <c r="I21" s="1"/>
      <c r="J21" s="1"/>
      <c r="K21" s="1"/>
      <c r="L21" s="1"/>
      <c r="M21" s="1"/>
      <c r="N21" s="1"/>
      <c r="O21" s="1"/>
      <c r="P21" s="1"/>
      <c r="Q21" s="1"/>
      <c r="R21" s="1"/>
      <c r="S21" s="1"/>
      <c r="T21" s="1"/>
      <c r="U21" s="1"/>
      <c r="V21" s="1"/>
      <c r="W21" s="1"/>
      <c r="X21" s="1"/>
      <c r="Y21" s="1"/>
      <c r="Z21" s="1"/>
    </row>
    <row r="22" spans="1:26" ht="12.75" customHeight="1" x14ac:dyDescent="0.2">
      <c r="A22" s="16">
        <v>1142</v>
      </c>
      <c r="B22" s="17" t="s">
        <v>186</v>
      </c>
      <c r="C22" s="81">
        <v>618108</v>
      </c>
      <c r="D22" s="81">
        <v>618108</v>
      </c>
      <c r="E22" s="18">
        <v>149314</v>
      </c>
      <c r="F22" s="82">
        <f t="shared" si="1"/>
        <v>24.156619878726694</v>
      </c>
      <c r="G22" s="79"/>
      <c r="H22" s="1"/>
      <c r="I22" s="1"/>
      <c r="J22" s="1"/>
      <c r="K22" s="1"/>
      <c r="L22" s="1"/>
      <c r="M22" s="1"/>
      <c r="N22" s="1"/>
      <c r="O22" s="1"/>
      <c r="P22" s="1"/>
      <c r="Q22" s="1"/>
      <c r="R22" s="1"/>
      <c r="S22" s="1"/>
      <c r="T22" s="1"/>
      <c r="U22" s="1"/>
      <c r="V22" s="1"/>
      <c r="W22" s="1"/>
      <c r="X22" s="1"/>
      <c r="Y22" s="1"/>
      <c r="Z22" s="1"/>
    </row>
    <row r="23" spans="1:26" ht="12.75" customHeight="1" x14ac:dyDescent="0.2">
      <c r="A23" s="16">
        <v>1151</v>
      </c>
      <c r="B23" s="17" t="s">
        <v>187</v>
      </c>
      <c r="C23" s="81">
        <v>1337132</v>
      </c>
      <c r="D23" s="81">
        <v>729041</v>
      </c>
      <c r="E23" s="18">
        <v>592659.53</v>
      </c>
      <c r="F23" s="82">
        <f t="shared" si="1"/>
        <v>81.293031530462628</v>
      </c>
      <c r="G23" s="79"/>
      <c r="H23" s="1"/>
      <c r="I23" s="1"/>
      <c r="J23" s="1"/>
      <c r="K23" s="1"/>
      <c r="L23" s="1"/>
      <c r="M23" s="1"/>
      <c r="N23" s="1"/>
      <c r="O23" s="1"/>
      <c r="P23" s="1"/>
      <c r="Q23" s="1"/>
      <c r="R23" s="1"/>
      <c r="S23" s="1"/>
      <c r="T23" s="1"/>
      <c r="U23" s="1"/>
      <c r="V23" s="1"/>
      <c r="W23" s="1"/>
      <c r="X23" s="1"/>
      <c r="Y23" s="1"/>
      <c r="Z23" s="1"/>
    </row>
    <row r="24" spans="1:26" ht="12.75" customHeight="1" x14ac:dyDescent="0.2">
      <c r="A24" s="16">
        <v>1152</v>
      </c>
      <c r="B24" s="17" t="s">
        <v>188</v>
      </c>
      <c r="C24" s="81">
        <v>3134300</v>
      </c>
      <c r="D24" s="81">
        <v>2805900</v>
      </c>
      <c r="E24" s="18">
        <v>2350793.73</v>
      </c>
      <c r="F24" s="82">
        <f t="shared" si="1"/>
        <v>83.780381695712606</v>
      </c>
      <c r="G24" s="79"/>
      <c r="H24" s="1"/>
      <c r="I24" s="1"/>
      <c r="J24" s="1"/>
      <c r="K24" s="1"/>
      <c r="L24" s="1"/>
      <c r="M24" s="1"/>
      <c r="N24" s="1"/>
      <c r="O24" s="1"/>
      <c r="P24" s="1"/>
      <c r="Q24" s="1"/>
      <c r="R24" s="1"/>
      <c r="S24" s="1"/>
      <c r="T24" s="1"/>
      <c r="U24" s="1"/>
      <c r="V24" s="1"/>
      <c r="W24" s="1"/>
      <c r="X24" s="1"/>
      <c r="Y24" s="1"/>
      <c r="Z24" s="1"/>
    </row>
    <row r="25" spans="1:26" ht="52.5" customHeight="1" x14ac:dyDescent="0.2">
      <c r="A25" s="80" t="s">
        <v>189</v>
      </c>
      <c r="B25" s="17" t="s">
        <v>190</v>
      </c>
      <c r="C25" s="81">
        <v>411800</v>
      </c>
      <c r="D25" s="81">
        <v>411800</v>
      </c>
      <c r="E25" s="18">
        <v>411783.08</v>
      </c>
      <c r="F25" s="82">
        <f t="shared" si="1"/>
        <v>99.99589120932491</v>
      </c>
      <c r="G25" s="79"/>
      <c r="H25" s="1"/>
      <c r="I25" s="1"/>
      <c r="J25" s="1"/>
      <c r="K25" s="1"/>
      <c r="L25" s="1"/>
      <c r="M25" s="1"/>
      <c r="N25" s="1"/>
      <c r="O25" s="1"/>
      <c r="P25" s="1"/>
      <c r="Q25" s="1"/>
      <c r="R25" s="1"/>
      <c r="S25" s="1"/>
      <c r="T25" s="1"/>
      <c r="U25" s="1"/>
      <c r="V25" s="1"/>
      <c r="W25" s="1"/>
      <c r="X25" s="1"/>
      <c r="Y25" s="1"/>
      <c r="Z25" s="1"/>
    </row>
    <row r="26" spans="1:26" ht="12.75" hidden="1" customHeight="1" x14ac:dyDescent="0.2">
      <c r="A26" s="80" t="s">
        <v>191</v>
      </c>
      <c r="B26" s="17" t="s">
        <v>192</v>
      </c>
      <c r="C26" s="81"/>
      <c r="D26" s="81"/>
      <c r="E26" s="18"/>
      <c r="F26" s="82">
        <v>0</v>
      </c>
      <c r="G26" s="79"/>
      <c r="H26" s="1"/>
      <c r="I26" s="1"/>
      <c r="J26" s="1"/>
      <c r="K26" s="1"/>
      <c r="L26" s="1"/>
      <c r="M26" s="1"/>
      <c r="N26" s="1"/>
      <c r="O26" s="1"/>
      <c r="P26" s="1"/>
      <c r="Q26" s="1"/>
      <c r="R26" s="1"/>
      <c r="S26" s="1"/>
      <c r="T26" s="1"/>
      <c r="U26" s="1"/>
      <c r="V26" s="1"/>
      <c r="W26" s="1"/>
      <c r="X26" s="1"/>
      <c r="Y26" s="1"/>
      <c r="Z26" s="1"/>
    </row>
    <row r="27" spans="1:26" ht="12.75" customHeight="1" x14ac:dyDescent="0.2">
      <c r="A27" s="87" t="s">
        <v>193</v>
      </c>
      <c r="B27" s="88" t="s">
        <v>194</v>
      </c>
      <c r="C27" s="81">
        <v>9855400</v>
      </c>
      <c r="D27" s="81">
        <v>9855400</v>
      </c>
      <c r="E27" s="18">
        <v>8104855.71</v>
      </c>
      <c r="F27" s="82">
        <f t="shared" ref="F27:F37" si="3">E27/D27*100</f>
        <v>82.237714450960894</v>
      </c>
      <c r="G27" s="79"/>
      <c r="H27" s="1"/>
      <c r="I27" s="1"/>
      <c r="J27" s="1"/>
      <c r="K27" s="1"/>
      <c r="L27" s="1"/>
      <c r="M27" s="1"/>
      <c r="N27" s="1"/>
      <c r="O27" s="1"/>
      <c r="P27" s="1"/>
      <c r="Q27" s="1"/>
      <c r="R27" s="1"/>
      <c r="S27" s="1"/>
      <c r="T27" s="1"/>
      <c r="U27" s="1"/>
      <c r="V27" s="1"/>
      <c r="W27" s="1"/>
      <c r="X27" s="1"/>
      <c r="Y27" s="1"/>
      <c r="Z27" s="1"/>
    </row>
    <row r="28" spans="1:26" ht="12.75" customHeight="1" x14ac:dyDescent="0.2">
      <c r="A28" s="80" t="s">
        <v>195</v>
      </c>
      <c r="B28" s="89" t="s">
        <v>196</v>
      </c>
      <c r="C28" s="81">
        <v>5993800</v>
      </c>
      <c r="D28" s="81">
        <v>5993800</v>
      </c>
      <c r="E28" s="18">
        <v>3670047.74</v>
      </c>
      <c r="F28" s="82">
        <f t="shared" si="3"/>
        <v>61.230734091894966</v>
      </c>
      <c r="G28" s="79"/>
      <c r="H28" s="1"/>
      <c r="I28" s="1"/>
      <c r="J28" s="1"/>
      <c r="K28" s="1"/>
      <c r="L28" s="1"/>
      <c r="M28" s="1"/>
      <c r="N28" s="1"/>
      <c r="O28" s="1"/>
      <c r="P28" s="1"/>
      <c r="Q28" s="1"/>
      <c r="R28" s="1"/>
      <c r="S28" s="1"/>
      <c r="T28" s="1"/>
      <c r="U28" s="1"/>
      <c r="V28" s="1"/>
      <c r="W28" s="1"/>
      <c r="X28" s="1"/>
      <c r="Y28" s="1"/>
      <c r="Z28" s="1"/>
    </row>
    <row r="29" spans="1:26" ht="12.75" customHeight="1" x14ac:dyDescent="0.2">
      <c r="A29" s="83" t="s">
        <v>197</v>
      </c>
      <c r="B29" s="84" t="s">
        <v>198</v>
      </c>
      <c r="C29" s="85">
        <f t="shared" ref="C29:E29" si="4">SUM(C30:C32)</f>
        <v>43211668</v>
      </c>
      <c r="D29" s="85">
        <f t="shared" si="4"/>
        <v>15570037</v>
      </c>
      <c r="E29" s="85">
        <f t="shared" si="4"/>
        <v>10471069.93</v>
      </c>
      <c r="F29" s="86">
        <f t="shared" si="3"/>
        <v>67.251413275382703</v>
      </c>
      <c r="G29" s="79"/>
      <c r="H29" s="1"/>
      <c r="I29" s="1"/>
      <c r="J29" s="1"/>
      <c r="K29" s="1"/>
      <c r="L29" s="1"/>
      <c r="M29" s="1"/>
      <c r="N29" s="1"/>
      <c r="O29" s="1"/>
      <c r="P29" s="1"/>
      <c r="Q29" s="1"/>
      <c r="R29" s="1"/>
      <c r="S29" s="1"/>
      <c r="T29" s="1"/>
      <c r="U29" s="1"/>
      <c r="V29" s="1"/>
      <c r="W29" s="1"/>
      <c r="X29" s="1"/>
      <c r="Y29" s="1"/>
      <c r="Z29" s="1"/>
    </row>
    <row r="30" spans="1:26" ht="27" customHeight="1" x14ac:dyDescent="0.2">
      <c r="A30" s="16">
        <v>2010</v>
      </c>
      <c r="B30" s="17" t="s">
        <v>199</v>
      </c>
      <c r="C30" s="81">
        <v>37589296</v>
      </c>
      <c r="D30" s="81">
        <v>12727455</v>
      </c>
      <c r="E30" s="18">
        <v>8237092.1799999997</v>
      </c>
      <c r="F30" s="82">
        <f t="shared" si="3"/>
        <v>64.719083115988226</v>
      </c>
      <c r="G30" s="79"/>
      <c r="H30" s="1"/>
      <c r="I30" s="1"/>
      <c r="J30" s="1"/>
      <c r="K30" s="1"/>
      <c r="L30" s="1"/>
      <c r="M30" s="1"/>
      <c r="N30" s="1"/>
      <c r="O30" s="1"/>
      <c r="P30" s="1"/>
      <c r="Q30" s="1"/>
      <c r="R30" s="1"/>
      <c r="S30" s="1"/>
      <c r="T30" s="1"/>
      <c r="U30" s="1"/>
      <c r="V30" s="1"/>
      <c r="W30" s="1"/>
      <c r="X30" s="1"/>
      <c r="Y30" s="1"/>
      <c r="Z30" s="1"/>
    </row>
    <row r="31" spans="1:26" ht="12.75" customHeight="1" x14ac:dyDescent="0.2">
      <c r="A31" s="16">
        <v>2100</v>
      </c>
      <c r="B31" s="17" t="s">
        <v>200</v>
      </c>
      <c r="C31" s="81">
        <v>765509</v>
      </c>
      <c r="D31" s="81">
        <v>378199</v>
      </c>
      <c r="E31" s="18">
        <v>296778.5</v>
      </c>
      <c r="F31" s="82">
        <f t="shared" si="3"/>
        <v>78.471518962239458</v>
      </c>
      <c r="G31" s="79"/>
      <c r="H31" s="1"/>
      <c r="I31" s="1"/>
      <c r="J31" s="1"/>
      <c r="K31" s="1"/>
      <c r="L31" s="1"/>
      <c r="M31" s="1"/>
      <c r="N31" s="1"/>
      <c r="O31" s="1"/>
      <c r="P31" s="1"/>
      <c r="Q31" s="1"/>
      <c r="R31" s="1"/>
      <c r="S31" s="1"/>
      <c r="T31" s="1"/>
      <c r="U31" s="1"/>
      <c r="V31" s="1"/>
      <c r="W31" s="1"/>
      <c r="X31" s="1"/>
      <c r="Y31" s="1"/>
      <c r="Z31" s="1"/>
    </row>
    <row r="32" spans="1:26" ht="12.75" customHeight="1" x14ac:dyDescent="0.2">
      <c r="A32" s="16">
        <v>2111</v>
      </c>
      <c r="B32" s="17" t="s">
        <v>201</v>
      </c>
      <c r="C32" s="81">
        <v>4856863</v>
      </c>
      <c r="D32" s="81">
        <v>2464383</v>
      </c>
      <c r="E32" s="18">
        <v>1937199.25</v>
      </c>
      <c r="F32" s="82">
        <f t="shared" si="3"/>
        <v>78.607880755548138</v>
      </c>
      <c r="G32" s="79"/>
      <c r="H32" s="1"/>
      <c r="I32" s="1"/>
      <c r="J32" s="1"/>
      <c r="K32" s="1"/>
      <c r="L32" s="1"/>
      <c r="M32" s="1"/>
      <c r="N32" s="1"/>
      <c r="O32" s="1"/>
      <c r="P32" s="1"/>
      <c r="Q32" s="1"/>
      <c r="R32" s="1"/>
      <c r="S32" s="1"/>
      <c r="T32" s="1"/>
      <c r="U32" s="1"/>
      <c r="V32" s="1"/>
      <c r="W32" s="1"/>
      <c r="X32" s="1"/>
      <c r="Y32" s="1"/>
      <c r="Z32" s="1"/>
    </row>
    <row r="33" spans="1:26" ht="12.75" customHeight="1" x14ac:dyDescent="0.2">
      <c r="A33" s="83">
        <v>3000</v>
      </c>
      <c r="B33" s="84" t="s">
        <v>202</v>
      </c>
      <c r="C33" s="85">
        <f t="shared" ref="C33:D33" si="5">SUM(C35:C42)</f>
        <v>29700019</v>
      </c>
      <c r="D33" s="85">
        <f t="shared" si="5"/>
        <v>16320234</v>
      </c>
      <c r="E33" s="85">
        <f>SUM(E34:E42)</f>
        <v>14976301.879999999</v>
      </c>
      <c r="F33" s="86">
        <f t="shared" si="3"/>
        <v>91.7652398856536</v>
      </c>
      <c r="G33" s="79"/>
      <c r="H33" s="1"/>
      <c r="I33" s="1"/>
      <c r="J33" s="1"/>
      <c r="K33" s="1"/>
      <c r="L33" s="1"/>
      <c r="M33" s="1"/>
      <c r="N33" s="1"/>
      <c r="O33" s="1"/>
      <c r="P33" s="1"/>
      <c r="Q33" s="1"/>
      <c r="R33" s="1"/>
      <c r="S33" s="1"/>
      <c r="T33" s="1"/>
      <c r="U33" s="1"/>
      <c r="V33" s="1"/>
      <c r="W33" s="1"/>
      <c r="X33" s="1"/>
      <c r="Y33" s="1"/>
      <c r="Z33" s="1"/>
    </row>
    <row r="34" spans="1:26" ht="12.75" hidden="1" customHeight="1" x14ac:dyDescent="0.2">
      <c r="A34" s="16">
        <v>3032</v>
      </c>
      <c r="B34" s="17" t="s">
        <v>203</v>
      </c>
      <c r="C34" s="81"/>
      <c r="D34" s="81"/>
      <c r="E34" s="18"/>
      <c r="F34" s="82" t="e">
        <f t="shared" si="3"/>
        <v>#DIV/0!</v>
      </c>
      <c r="G34" s="79"/>
      <c r="H34" s="1"/>
      <c r="I34" s="1"/>
      <c r="J34" s="1"/>
      <c r="K34" s="1"/>
      <c r="L34" s="1"/>
      <c r="M34" s="1"/>
      <c r="N34" s="1"/>
      <c r="O34" s="1"/>
      <c r="P34" s="1"/>
      <c r="Q34" s="1"/>
      <c r="R34" s="1"/>
      <c r="S34" s="1"/>
      <c r="T34" s="1"/>
      <c r="U34" s="1"/>
      <c r="V34" s="1"/>
      <c r="W34" s="1"/>
      <c r="X34" s="1"/>
      <c r="Y34" s="1"/>
      <c r="Z34" s="1"/>
    </row>
    <row r="35" spans="1:26" ht="12.75" customHeight="1" x14ac:dyDescent="0.2">
      <c r="A35" s="16">
        <v>3033</v>
      </c>
      <c r="B35" s="17" t="s">
        <v>204</v>
      </c>
      <c r="C35" s="81">
        <v>600000</v>
      </c>
      <c r="D35" s="81">
        <v>320500</v>
      </c>
      <c r="E35" s="18">
        <v>315160</v>
      </c>
      <c r="F35" s="82">
        <f t="shared" si="3"/>
        <v>98.333853354134177</v>
      </c>
      <c r="G35" s="79"/>
      <c r="H35" s="1"/>
      <c r="I35" s="1"/>
      <c r="J35" s="1"/>
      <c r="K35" s="1"/>
      <c r="L35" s="1"/>
      <c r="M35" s="1"/>
      <c r="N35" s="1"/>
      <c r="O35" s="1"/>
      <c r="P35" s="1"/>
      <c r="Q35" s="1"/>
      <c r="R35" s="1"/>
      <c r="S35" s="1"/>
      <c r="T35" s="1"/>
      <c r="U35" s="1"/>
      <c r="V35" s="1"/>
      <c r="W35" s="1"/>
      <c r="X35" s="1"/>
      <c r="Y35" s="1"/>
      <c r="Z35" s="1"/>
    </row>
    <row r="36" spans="1:26" ht="12.75" customHeight="1" x14ac:dyDescent="0.2">
      <c r="A36" s="16">
        <v>3035</v>
      </c>
      <c r="B36" s="17" t="s">
        <v>205</v>
      </c>
      <c r="C36" s="81">
        <v>600000</v>
      </c>
      <c r="D36" s="81">
        <v>385000</v>
      </c>
      <c r="E36" s="18">
        <v>284426.52</v>
      </c>
      <c r="F36" s="82">
        <f t="shared" si="3"/>
        <v>73.877018181818187</v>
      </c>
      <c r="G36" s="79"/>
      <c r="H36" s="1"/>
      <c r="I36" s="1"/>
      <c r="J36" s="1"/>
      <c r="K36" s="1"/>
      <c r="L36" s="1"/>
      <c r="M36" s="1"/>
      <c r="N36" s="1"/>
      <c r="O36" s="1"/>
      <c r="P36" s="1"/>
      <c r="Q36" s="1"/>
      <c r="R36" s="1"/>
      <c r="S36" s="1"/>
      <c r="T36" s="1"/>
      <c r="U36" s="1"/>
      <c r="V36" s="1"/>
      <c r="W36" s="1"/>
      <c r="X36" s="1"/>
      <c r="Y36" s="1"/>
      <c r="Z36" s="1"/>
    </row>
    <row r="37" spans="1:26" ht="12.75" customHeight="1" x14ac:dyDescent="0.2">
      <c r="A37" s="16">
        <v>3104</v>
      </c>
      <c r="B37" s="17" t="s">
        <v>206</v>
      </c>
      <c r="C37" s="81">
        <v>23594781</v>
      </c>
      <c r="D37" s="81">
        <v>13605150</v>
      </c>
      <c r="E37" s="18">
        <v>12821641.66</v>
      </c>
      <c r="F37" s="82">
        <f t="shared" si="3"/>
        <v>94.241090028408365</v>
      </c>
      <c r="G37" s="79"/>
      <c r="H37" s="1"/>
      <c r="I37" s="1"/>
      <c r="J37" s="1"/>
      <c r="K37" s="1"/>
      <c r="L37" s="1"/>
      <c r="M37" s="1"/>
      <c r="N37" s="1"/>
      <c r="O37" s="1"/>
      <c r="P37" s="1"/>
      <c r="Q37" s="1"/>
      <c r="R37" s="1"/>
      <c r="S37" s="1"/>
      <c r="T37" s="1"/>
      <c r="U37" s="1"/>
      <c r="V37" s="1"/>
      <c r="W37" s="1"/>
      <c r="X37" s="1"/>
      <c r="Y37" s="1"/>
      <c r="Z37" s="1"/>
    </row>
    <row r="38" spans="1:26" ht="12.75" customHeight="1" x14ac:dyDescent="0.2">
      <c r="A38" s="80" t="s">
        <v>207</v>
      </c>
      <c r="B38" s="17" t="s">
        <v>208</v>
      </c>
      <c r="C38" s="81">
        <v>200000</v>
      </c>
      <c r="D38" s="81">
        <v>100000</v>
      </c>
      <c r="E38" s="18">
        <v>0</v>
      </c>
      <c r="F38" s="82">
        <v>0</v>
      </c>
      <c r="G38" s="79"/>
      <c r="H38" s="1"/>
      <c r="I38" s="1"/>
      <c r="J38" s="1"/>
      <c r="K38" s="1"/>
      <c r="L38" s="1"/>
      <c r="M38" s="1"/>
      <c r="N38" s="1"/>
      <c r="O38" s="1"/>
      <c r="P38" s="1"/>
      <c r="Q38" s="1"/>
      <c r="R38" s="1"/>
      <c r="S38" s="1"/>
      <c r="T38" s="1"/>
      <c r="U38" s="1"/>
      <c r="V38" s="1"/>
      <c r="W38" s="1"/>
      <c r="X38" s="1"/>
      <c r="Y38" s="1"/>
      <c r="Z38" s="1"/>
    </row>
    <row r="39" spans="1:26" ht="29.25" customHeight="1" x14ac:dyDescent="0.2">
      <c r="A39" s="80" t="s">
        <v>209</v>
      </c>
      <c r="B39" s="17" t="s">
        <v>210</v>
      </c>
      <c r="C39" s="81">
        <v>10000</v>
      </c>
      <c r="D39" s="81">
        <v>5000</v>
      </c>
      <c r="E39" s="18">
        <v>0</v>
      </c>
      <c r="F39" s="82">
        <v>0</v>
      </c>
      <c r="G39" s="79"/>
      <c r="H39" s="1"/>
      <c r="I39" s="1"/>
      <c r="J39" s="1"/>
      <c r="K39" s="1"/>
      <c r="L39" s="1"/>
      <c r="M39" s="1"/>
      <c r="N39" s="1"/>
      <c r="O39" s="1"/>
      <c r="P39" s="1"/>
      <c r="Q39" s="1"/>
      <c r="R39" s="1"/>
      <c r="S39" s="1"/>
      <c r="T39" s="1"/>
      <c r="U39" s="1"/>
      <c r="V39" s="1"/>
      <c r="W39" s="1"/>
      <c r="X39" s="1"/>
      <c r="Y39" s="1"/>
      <c r="Z39" s="1"/>
    </row>
    <row r="40" spans="1:26" ht="12.75" customHeight="1" x14ac:dyDescent="0.2">
      <c r="A40" s="16">
        <v>3160</v>
      </c>
      <c r="B40" s="17" t="s">
        <v>211</v>
      </c>
      <c r="C40" s="81">
        <v>470000</v>
      </c>
      <c r="D40" s="81">
        <v>101000</v>
      </c>
      <c r="E40" s="18">
        <v>93994.66</v>
      </c>
      <c r="F40" s="82">
        <f t="shared" ref="F40:F48" si="6">E40/D40*100</f>
        <v>93.064019801980209</v>
      </c>
      <c r="G40" s="79"/>
      <c r="H40" s="1"/>
      <c r="I40" s="1"/>
      <c r="J40" s="1"/>
      <c r="K40" s="1"/>
      <c r="L40" s="1"/>
      <c r="M40" s="1"/>
      <c r="N40" s="1"/>
      <c r="O40" s="1"/>
      <c r="P40" s="1"/>
      <c r="Q40" s="1"/>
      <c r="R40" s="1"/>
      <c r="S40" s="1"/>
      <c r="T40" s="1"/>
      <c r="U40" s="1"/>
      <c r="V40" s="1"/>
      <c r="W40" s="1"/>
      <c r="X40" s="1"/>
      <c r="Y40" s="1"/>
      <c r="Z40" s="1"/>
    </row>
    <row r="41" spans="1:26" ht="42" customHeight="1" x14ac:dyDescent="0.2">
      <c r="A41" s="16">
        <v>3193</v>
      </c>
      <c r="B41" s="17" t="s">
        <v>212</v>
      </c>
      <c r="C41" s="81">
        <v>300238</v>
      </c>
      <c r="D41" s="81">
        <v>200160</v>
      </c>
      <c r="E41" s="18">
        <v>100079.03999999999</v>
      </c>
      <c r="F41" s="82">
        <f t="shared" si="6"/>
        <v>49.999520383693039</v>
      </c>
      <c r="G41" s="79"/>
      <c r="H41" s="1"/>
      <c r="I41" s="1"/>
      <c r="J41" s="1"/>
      <c r="K41" s="1"/>
      <c r="L41" s="1"/>
      <c r="M41" s="1"/>
      <c r="N41" s="1"/>
      <c r="O41" s="1"/>
      <c r="P41" s="1"/>
      <c r="Q41" s="1"/>
      <c r="R41" s="1"/>
      <c r="S41" s="1"/>
      <c r="T41" s="1"/>
      <c r="U41" s="1"/>
      <c r="V41" s="1"/>
      <c r="W41" s="1"/>
      <c r="X41" s="1"/>
      <c r="Y41" s="1"/>
      <c r="Z41" s="1"/>
    </row>
    <row r="42" spans="1:26" ht="16.5" customHeight="1" x14ac:dyDescent="0.2">
      <c r="A42" s="16">
        <v>3242</v>
      </c>
      <c r="B42" s="17" t="s">
        <v>213</v>
      </c>
      <c r="C42" s="81">
        <v>3925000</v>
      </c>
      <c r="D42" s="81">
        <v>1603424</v>
      </c>
      <c r="E42" s="18">
        <v>1361000</v>
      </c>
      <c r="F42" s="82">
        <f t="shared" si="6"/>
        <v>84.880854970363416</v>
      </c>
      <c r="G42" s="79"/>
      <c r="H42" s="1"/>
      <c r="I42" s="1"/>
      <c r="J42" s="1"/>
      <c r="K42" s="1"/>
      <c r="L42" s="1"/>
      <c r="M42" s="1"/>
      <c r="N42" s="1"/>
      <c r="O42" s="1"/>
      <c r="P42" s="1"/>
      <c r="Q42" s="1"/>
      <c r="R42" s="1"/>
      <c r="S42" s="1"/>
      <c r="T42" s="1"/>
      <c r="U42" s="1"/>
      <c r="V42" s="1"/>
      <c r="W42" s="1"/>
      <c r="X42" s="1"/>
      <c r="Y42" s="1"/>
      <c r="Z42" s="1"/>
    </row>
    <row r="43" spans="1:26" ht="12.75" customHeight="1" x14ac:dyDescent="0.2">
      <c r="A43" s="83">
        <v>4000</v>
      </c>
      <c r="B43" s="84" t="s">
        <v>214</v>
      </c>
      <c r="C43" s="85">
        <f t="shared" ref="C43:E43" si="7">SUM(C44:C47)</f>
        <v>14631581</v>
      </c>
      <c r="D43" s="85">
        <f t="shared" si="7"/>
        <v>7700827</v>
      </c>
      <c r="E43" s="85">
        <f t="shared" si="7"/>
        <v>6684287.9900000002</v>
      </c>
      <c r="F43" s="86">
        <f t="shared" si="6"/>
        <v>86.799612431236284</v>
      </c>
      <c r="G43" s="79"/>
      <c r="H43" s="1"/>
      <c r="I43" s="1"/>
      <c r="J43" s="1"/>
      <c r="K43" s="1"/>
      <c r="L43" s="1"/>
      <c r="M43" s="1"/>
      <c r="N43" s="1"/>
      <c r="O43" s="1"/>
      <c r="P43" s="1"/>
      <c r="Q43" s="1"/>
      <c r="R43" s="1"/>
      <c r="S43" s="1"/>
      <c r="T43" s="1"/>
      <c r="U43" s="1"/>
      <c r="V43" s="1"/>
      <c r="W43" s="1"/>
      <c r="X43" s="1"/>
      <c r="Y43" s="1"/>
      <c r="Z43" s="1"/>
    </row>
    <row r="44" spans="1:26" ht="12.75" customHeight="1" x14ac:dyDescent="0.2">
      <c r="A44" s="16">
        <v>4030</v>
      </c>
      <c r="B44" s="17" t="s">
        <v>215</v>
      </c>
      <c r="C44" s="81">
        <v>3888990</v>
      </c>
      <c r="D44" s="81">
        <v>1921523</v>
      </c>
      <c r="E44" s="18">
        <v>1910678.28</v>
      </c>
      <c r="F44" s="82">
        <f t="shared" si="6"/>
        <v>99.435618517186626</v>
      </c>
      <c r="G44" s="79"/>
      <c r="H44" s="1"/>
      <c r="I44" s="1"/>
      <c r="J44" s="1"/>
      <c r="K44" s="1"/>
      <c r="L44" s="1"/>
      <c r="M44" s="1"/>
      <c r="N44" s="1"/>
      <c r="O44" s="1"/>
      <c r="P44" s="1"/>
      <c r="Q44" s="1"/>
      <c r="R44" s="1"/>
      <c r="S44" s="1"/>
      <c r="T44" s="1"/>
      <c r="U44" s="1"/>
      <c r="V44" s="1"/>
      <c r="W44" s="1"/>
      <c r="X44" s="1"/>
      <c r="Y44" s="1"/>
      <c r="Z44" s="1"/>
    </row>
    <row r="45" spans="1:26" ht="12.75" customHeight="1" x14ac:dyDescent="0.2">
      <c r="A45" s="16">
        <v>4040</v>
      </c>
      <c r="B45" s="17" t="s">
        <v>216</v>
      </c>
      <c r="C45" s="81">
        <v>2036542</v>
      </c>
      <c r="D45" s="81">
        <v>1210147</v>
      </c>
      <c r="E45" s="18">
        <v>752345.68</v>
      </c>
      <c r="F45" s="82">
        <f t="shared" si="6"/>
        <v>62.169776068527213</v>
      </c>
      <c r="G45" s="79"/>
      <c r="H45" s="1"/>
      <c r="I45" s="1"/>
      <c r="J45" s="1"/>
      <c r="K45" s="1"/>
      <c r="L45" s="1"/>
      <c r="M45" s="1"/>
      <c r="N45" s="1"/>
      <c r="O45" s="1"/>
      <c r="P45" s="1"/>
      <c r="Q45" s="1"/>
      <c r="R45" s="1"/>
      <c r="S45" s="1"/>
      <c r="T45" s="1"/>
      <c r="U45" s="1"/>
      <c r="V45" s="1"/>
      <c r="W45" s="1"/>
      <c r="X45" s="1"/>
      <c r="Y45" s="1"/>
      <c r="Z45" s="1"/>
    </row>
    <row r="46" spans="1:26" ht="12.75" customHeight="1" x14ac:dyDescent="0.2">
      <c r="A46" s="16">
        <v>4060</v>
      </c>
      <c r="B46" s="17" t="s">
        <v>217</v>
      </c>
      <c r="C46" s="81">
        <v>8451049</v>
      </c>
      <c r="D46" s="81">
        <v>4364157</v>
      </c>
      <c r="E46" s="18">
        <v>3946913.03</v>
      </c>
      <c r="F46" s="82">
        <f t="shared" si="6"/>
        <v>90.439299731884077</v>
      </c>
      <c r="G46" s="79"/>
      <c r="H46" s="1"/>
      <c r="I46" s="1"/>
      <c r="J46" s="1"/>
      <c r="K46" s="1"/>
      <c r="L46" s="1"/>
      <c r="M46" s="1"/>
      <c r="N46" s="1"/>
      <c r="O46" s="1"/>
      <c r="P46" s="1"/>
      <c r="Q46" s="1"/>
      <c r="R46" s="1"/>
      <c r="S46" s="1"/>
      <c r="T46" s="1"/>
      <c r="U46" s="1"/>
      <c r="V46" s="1"/>
      <c r="W46" s="1"/>
      <c r="X46" s="1"/>
      <c r="Y46" s="1"/>
      <c r="Z46" s="1"/>
    </row>
    <row r="47" spans="1:26" ht="12.75" customHeight="1" x14ac:dyDescent="0.2">
      <c r="A47" s="16">
        <v>4082</v>
      </c>
      <c r="B47" s="17" t="s">
        <v>218</v>
      </c>
      <c r="C47" s="81">
        <v>255000</v>
      </c>
      <c r="D47" s="81">
        <v>205000</v>
      </c>
      <c r="E47" s="18">
        <v>74351</v>
      </c>
      <c r="F47" s="82">
        <f t="shared" si="6"/>
        <v>36.268780487804882</v>
      </c>
      <c r="G47" s="79"/>
      <c r="H47" s="1"/>
      <c r="I47" s="1"/>
      <c r="J47" s="1"/>
      <c r="K47" s="1"/>
      <c r="L47" s="1"/>
      <c r="M47" s="1"/>
      <c r="N47" s="1"/>
      <c r="O47" s="1"/>
      <c r="P47" s="1"/>
      <c r="Q47" s="1"/>
      <c r="R47" s="1"/>
      <c r="S47" s="1"/>
      <c r="T47" s="1"/>
      <c r="U47" s="1"/>
      <c r="V47" s="1"/>
      <c r="W47" s="1"/>
      <c r="X47" s="1"/>
      <c r="Y47" s="1"/>
      <c r="Z47" s="1"/>
    </row>
    <row r="48" spans="1:26" ht="12.75" customHeight="1" x14ac:dyDescent="0.2">
      <c r="A48" s="83">
        <v>5000</v>
      </c>
      <c r="B48" s="84" t="s">
        <v>219</v>
      </c>
      <c r="C48" s="85">
        <f t="shared" ref="C48:E48" si="8">SUM(C49:C53)</f>
        <v>7200664</v>
      </c>
      <c r="D48" s="85">
        <f t="shared" si="8"/>
        <v>3521850</v>
      </c>
      <c r="E48" s="85">
        <f t="shared" si="8"/>
        <v>3388088.01</v>
      </c>
      <c r="F48" s="86">
        <f t="shared" si="6"/>
        <v>96.201939605605006</v>
      </c>
      <c r="G48" s="79"/>
      <c r="H48" s="1"/>
      <c r="I48" s="1"/>
      <c r="J48" s="1"/>
      <c r="K48" s="1"/>
      <c r="L48" s="1"/>
      <c r="M48" s="1"/>
      <c r="N48" s="1"/>
      <c r="O48" s="1"/>
      <c r="P48" s="1"/>
      <c r="Q48" s="1"/>
      <c r="R48" s="1"/>
      <c r="S48" s="1"/>
      <c r="T48" s="1"/>
      <c r="U48" s="1"/>
      <c r="V48" s="1"/>
      <c r="W48" s="1"/>
      <c r="X48" s="1"/>
      <c r="Y48" s="1"/>
      <c r="Z48" s="1"/>
    </row>
    <row r="49" spans="1:26" ht="12.75" customHeight="1" x14ac:dyDescent="0.2">
      <c r="A49" s="16">
        <v>5011</v>
      </c>
      <c r="B49" s="17" t="s">
        <v>220</v>
      </c>
      <c r="C49" s="81">
        <v>65400</v>
      </c>
      <c r="D49" s="81">
        <v>65400</v>
      </c>
      <c r="E49" s="18">
        <v>0</v>
      </c>
      <c r="F49" s="82">
        <v>0</v>
      </c>
      <c r="G49" s="79"/>
      <c r="H49" s="1"/>
      <c r="I49" s="1"/>
      <c r="J49" s="1"/>
      <c r="K49" s="1"/>
      <c r="L49" s="1"/>
      <c r="M49" s="1"/>
      <c r="N49" s="1"/>
      <c r="O49" s="1"/>
      <c r="P49" s="1"/>
      <c r="Q49" s="1"/>
      <c r="R49" s="1"/>
      <c r="S49" s="1"/>
      <c r="T49" s="1"/>
      <c r="U49" s="1"/>
      <c r="V49" s="1"/>
      <c r="W49" s="1"/>
      <c r="X49" s="1"/>
      <c r="Y49" s="1"/>
      <c r="Z49" s="1"/>
    </row>
    <row r="50" spans="1:26" ht="12.75" customHeight="1" x14ac:dyDescent="0.2">
      <c r="A50" s="16">
        <v>5012</v>
      </c>
      <c r="B50" s="17" t="s">
        <v>221</v>
      </c>
      <c r="C50" s="81">
        <v>44800</v>
      </c>
      <c r="D50" s="81">
        <v>44800</v>
      </c>
      <c r="E50" s="18">
        <v>30000</v>
      </c>
      <c r="F50" s="82">
        <f t="shared" ref="F50:F54" si="9">E50/D50*100</f>
        <v>66.964285714285708</v>
      </c>
      <c r="G50" s="79"/>
      <c r="H50" s="1"/>
      <c r="I50" s="1"/>
      <c r="J50" s="1"/>
      <c r="K50" s="1"/>
      <c r="L50" s="1"/>
      <c r="M50" s="1"/>
      <c r="N50" s="1"/>
      <c r="O50" s="1"/>
      <c r="P50" s="1"/>
      <c r="Q50" s="1"/>
      <c r="R50" s="1"/>
      <c r="S50" s="1"/>
      <c r="T50" s="1"/>
      <c r="U50" s="1"/>
      <c r="V50" s="1"/>
      <c r="W50" s="1"/>
      <c r="X50" s="1"/>
      <c r="Y50" s="1"/>
      <c r="Z50" s="1"/>
    </row>
    <row r="51" spans="1:26" ht="28.5" customHeight="1" x14ac:dyDescent="0.2">
      <c r="A51" s="16">
        <v>5031</v>
      </c>
      <c r="B51" s="17" t="s">
        <v>222</v>
      </c>
      <c r="C51" s="81">
        <v>6980428</v>
      </c>
      <c r="D51" s="81">
        <v>3362101</v>
      </c>
      <c r="E51" s="18">
        <v>3310397.55</v>
      </c>
      <c r="F51" s="82">
        <f t="shared" si="9"/>
        <v>98.462168447646263</v>
      </c>
      <c r="G51" s="79"/>
      <c r="H51" s="1"/>
      <c r="I51" s="1"/>
      <c r="J51" s="1"/>
      <c r="K51" s="1"/>
      <c r="L51" s="1"/>
      <c r="M51" s="1"/>
      <c r="N51" s="1"/>
      <c r="O51" s="1"/>
      <c r="P51" s="1"/>
      <c r="Q51" s="1"/>
      <c r="R51" s="1"/>
      <c r="S51" s="1"/>
      <c r="T51" s="1"/>
      <c r="U51" s="1"/>
      <c r="V51" s="1"/>
      <c r="W51" s="1"/>
      <c r="X51" s="1"/>
      <c r="Y51" s="1"/>
      <c r="Z51" s="1"/>
    </row>
    <row r="52" spans="1:26" ht="12.75" hidden="1" customHeight="1" x14ac:dyDescent="0.2">
      <c r="A52" s="16">
        <v>5049</v>
      </c>
      <c r="B52" s="17" t="s">
        <v>223</v>
      </c>
      <c r="C52" s="81"/>
      <c r="D52" s="81"/>
      <c r="E52" s="18"/>
      <c r="F52" s="82" t="e">
        <f t="shared" si="9"/>
        <v>#DIV/0!</v>
      </c>
      <c r="G52" s="79"/>
      <c r="H52" s="1"/>
      <c r="I52" s="1"/>
      <c r="J52" s="1"/>
      <c r="K52" s="1"/>
      <c r="L52" s="1"/>
      <c r="M52" s="1"/>
      <c r="N52" s="1"/>
      <c r="O52" s="1"/>
      <c r="P52" s="1"/>
      <c r="Q52" s="1"/>
      <c r="R52" s="1"/>
      <c r="S52" s="1"/>
      <c r="T52" s="1"/>
      <c r="U52" s="1"/>
      <c r="V52" s="1"/>
      <c r="W52" s="1"/>
      <c r="X52" s="1"/>
      <c r="Y52" s="1"/>
      <c r="Z52" s="1"/>
    </row>
    <row r="53" spans="1:26" ht="12.75" customHeight="1" x14ac:dyDescent="0.2">
      <c r="A53" s="16">
        <v>5053</v>
      </c>
      <c r="B53" s="17" t="s">
        <v>224</v>
      </c>
      <c r="C53" s="81">
        <v>110036</v>
      </c>
      <c r="D53" s="81">
        <v>49549</v>
      </c>
      <c r="E53" s="18">
        <v>47690.46</v>
      </c>
      <c r="F53" s="82">
        <f t="shared" si="9"/>
        <v>96.249086762598637</v>
      </c>
      <c r="G53" s="79"/>
      <c r="H53" s="1"/>
      <c r="I53" s="1"/>
      <c r="J53" s="1"/>
      <c r="K53" s="1"/>
      <c r="L53" s="1"/>
      <c r="M53" s="1"/>
      <c r="N53" s="1"/>
      <c r="O53" s="1"/>
      <c r="P53" s="1"/>
      <c r="Q53" s="1"/>
      <c r="R53" s="1"/>
      <c r="S53" s="1"/>
      <c r="T53" s="1"/>
      <c r="U53" s="1"/>
      <c r="V53" s="1"/>
      <c r="W53" s="1"/>
      <c r="X53" s="1"/>
      <c r="Y53" s="1"/>
      <c r="Z53" s="1"/>
    </row>
    <row r="54" spans="1:26" ht="12.75" hidden="1" customHeight="1" x14ac:dyDescent="0.2">
      <c r="A54" s="80" t="s">
        <v>225</v>
      </c>
      <c r="B54" s="17" t="s">
        <v>226</v>
      </c>
      <c r="C54" s="81"/>
      <c r="D54" s="81"/>
      <c r="E54" s="18"/>
      <c r="F54" s="82" t="e">
        <f t="shared" si="9"/>
        <v>#DIV/0!</v>
      </c>
      <c r="G54" s="79"/>
      <c r="H54" s="1"/>
      <c r="I54" s="1"/>
      <c r="J54" s="1"/>
      <c r="K54" s="1"/>
      <c r="L54" s="1"/>
      <c r="M54" s="1"/>
      <c r="N54" s="1"/>
      <c r="O54" s="1"/>
      <c r="P54" s="1"/>
      <c r="Q54" s="1"/>
      <c r="R54" s="1"/>
      <c r="S54" s="1"/>
      <c r="T54" s="1"/>
      <c r="U54" s="1"/>
      <c r="V54" s="1"/>
      <c r="W54" s="1"/>
      <c r="X54" s="1"/>
      <c r="Y54" s="1"/>
      <c r="Z54" s="1"/>
    </row>
    <row r="55" spans="1:26" ht="12.75" customHeight="1" x14ac:dyDescent="0.2">
      <c r="A55" s="83" t="s">
        <v>227</v>
      </c>
      <c r="B55" s="84" t="s">
        <v>228</v>
      </c>
      <c r="C55" s="85">
        <f t="shared" ref="C55:E55" si="10">SUM(C56:C60)</f>
        <v>68664080</v>
      </c>
      <c r="D55" s="85">
        <f t="shared" si="10"/>
        <v>42295080</v>
      </c>
      <c r="E55" s="85">
        <f t="shared" si="10"/>
        <v>40588571.079999998</v>
      </c>
      <c r="F55" s="86">
        <f>E55/D53:D55*100</f>
        <v>95.965230660398333</v>
      </c>
      <c r="G55" s="79"/>
      <c r="H55" s="1"/>
      <c r="I55" s="1"/>
      <c r="J55" s="1"/>
      <c r="K55" s="1"/>
      <c r="L55" s="1"/>
      <c r="M55" s="1"/>
      <c r="N55" s="1"/>
      <c r="O55" s="1"/>
      <c r="P55" s="1"/>
      <c r="Q55" s="1"/>
      <c r="R55" s="1"/>
      <c r="S55" s="1"/>
      <c r="T55" s="1"/>
      <c r="U55" s="1"/>
      <c r="V55" s="1"/>
      <c r="W55" s="1"/>
      <c r="X55" s="1"/>
      <c r="Y55" s="1"/>
      <c r="Z55" s="1"/>
    </row>
    <row r="56" spans="1:26" ht="12.75" customHeight="1" x14ac:dyDescent="0.2">
      <c r="A56" s="16">
        <v>6012</v>
      </c>
      <c r="B56" s="17" t="s">
        <v>229</v>
      </c>
      <c r="C56" s="81">
        <v>9436951</v>
      </c>
      <c r="D56" s="81">
        <v>9436951</v>
      </c>
      <c r="E56" s="18">
        <v>9000204.8599999994</v>
      </c>
      <c r="F56" s="82">
        <f t="shared" ref="F56:F61" si="11">E56/D56*100</f>
        <v>95.371957107756515</v>
      </c>
      <c r="G56" s="79"/>
      <c r="H56" s="1"/>
      <c r="I56" s="1"/>
      <c r="J56" s="1"/>
      <c r="K56" s="1"/>
      <c r="L56" s="1"/>
      <c r="M56" s="1"/>
      <c r="N56" s="1"/>
      <c r="O56" s="1"/>
      <c r="P56" s="1"/>
      <c r="Q56" s="1"/>
      <c r="R56" s="1"/>
      <c r="S56" s="1"/>
      <c r="T56" s="1"/>
      <c r="U56" s="1"/>
      <c r="V56" s="1"/>
      <c r="W56" s="1"/>
      <c r="X56" s="1"/>
      <c r="Y56" s="1"/>
      <c r="Z56" s="1"/>
    </row>
    <row r="57" spans="1:26" ht="25.5" customHeight="1" x14ac:dyDescent="0.2">
      <c r="A57" s="16">
        <v>6013</v>
      </c>
      <c r="B57" s="17" t="s">
        <v>230</v>
      </c>
      <c r="C57" s="81">
        <v>809070</v>
      </c>
      <c r="D57" s="81">
        <v>509070</v>
      </c>
      <c r="E57" s="18">
        <v>342698.18</v>
      </c>
      <c r="F57" s="82">
        <f t="shared" si="11"/>
        <v>67.318478794664784</v>
      </c>
      <c r="G57" s="79"/>
      <c r="H57" s="1"/>
      <c r="I57" s="1"/>
      <c r="J57" s="1"/>
      <c r="K57" s="1"/>
      <c r="L57" s="1"/>
      <c r="M57" s="1"/>
      <c r="N57" s="1"/>
      <c r="O57" s="1"/>
      <c r="P57" s="1"/>
      <c r="Q57" s="1"/>
      <c r="R57" s="1"/>
      <c r="S57" s="1"/>
      <c r="T57" s="1"/>
      <c r="U57" s="1"/>
      <c r="V57" s="1"/>
      <c r="W57" s="1"/>
      <c r="X57" s="1"/>
      <c r="Y57" s="1"/>
      <c r="Z57" s="1"/>
    </row>
    <row r="58" spans="1:26" ht="12.75" customHeight="1" x14ac:dyDescent="0.2">
      <c r="A58" s="16">
        <v>6017</v>
      </c>
      <c r="B58" s="17" t="s">
        <v>231</v>
      </c>
      <c r="C58" s="81">
        <v>3337500</v>
      </c>
      <c r="D58" s="81">
        <v>1594500</v>
      </c>
      <c r="E58" s="18">
        <v>1480708.76</v>
      </c>
      <c r="F58" s="82">
        <f t="shared" si="11"/>
        <v>92.863515835685178</v>
      </c>
      <c r="G58" s="79"/>
      <c r="H58" s="1"/>
      <c r="I58" s="1"/>
      <c r="J58" s="1"/>
      <c r="K58" s="1"/>
      <c r="L58" s="1"/>
      <c r="M58" s="1"/>
      <c r="N58" s="1"/>
      <c r="O58" s="1"/>
      <c r="P58" s="1"/>
      <c r="Q58" s="1"/>
      <c r="R58" s="1"/>
      <c r="S58" s="1"/>
      <c r="T58" s="1"/>
      <c r="U58" s="1"/>
      <c r="V58" s="1"/>
      <c r="W58" s="1"/>
      <c r="X58" s="1"/>
      <c r="Y58" s="1"/>
      <c r="Z58" s="1"/>
    </row>
    <row r="59" spans="1:26" ht="12.75" customHeight="1" x14ac:dyDescent="0.2">
      <c r="A59" s="16">
        <v>6030</v>
      </c>
      <c r="B59" s="17" t="s">
        <v>232</v>
      </c>
      <c r="C59" s="81">
        <v>54008021</v>
      </c>
      <c r="D59" s="81">
        <v>29682021</v>
      </c>
      <c r="E59" s="18">
        <v>28692422.280000001</v>
      </c>
      <c r="F59" s="82">
        <f t="shared" si="11"/>
        <v>96.665999528805685</v>
      </c>
      <c r="G59" s="79"/>
      <c r="H59" s="1"/>
      <c r="I59" s="1"/>
      <c r="J59" s="1"/>
      <c r="K59" s="1"/>
      <c r="L59" s="1"/>
      <c r="M59" s="1"/>
      <c r="N59" s="1"/>
      <c r="O59" s="1"/>
      <c r="P59" s="1"/>
      <c r="Q59" s="1"/>
      <c r="R59" s="1"/>
      <c r="S59" s="1"/>
      <c r="T59" s="1"/>
      <c r="U59" s="1"/>
      <c r="V59" s="1"/>
      <c r="W59" s="1"/>
      <c r="X59" s="1"/>
      <c r="Y59" s="1"/>
      <c r="Z59" s="1"/>
    </row>
    <row r="60" spans="1:26" ht="63.75" customHeight="1" x14ac:dyDescent="0.2">
      <c r="A60" s="80" t="s">
        <v>233</v>
      </c>
      <c r="B60" s="17" t="s">
        <v>234</v>
      </c>
      <c r="C60" s="81">
        <v>1072538</v>
      </c>
      <c r="D60" s="81">
        <v>1072538</v>
      </c>
      <c r="E60" s="18">
        <v>1072537</v>
      </c>
      <c r="F60" s="82">
        <f t="shared" si="11"/>
        <v>99.999906763210262</v>
      </c>
      <c r="G60" s="79"/>
      <c r="H60" s="1"/>
      <c r="I60" s="1"/>
      <c r="J60" s="1"/>
      <c r="K60" s="1"/>
      <c r="L60" s="1"/>
      <c r="M60" s="1"/>
      <c r="N60" s="1"/>
      <c r="O60" s="1"/>
      <c r="P60" s="1"/>
      <c r="Q60" s="1"/>
      <c r="R60" s="1"/>
      <c r="S60" s="1"/>
      <c r="T60" s="1"/>
      <c r="U60" s="1"/>
      <c r="V60" s="1"/>
      <c r="W60" s="1"/>
      <c r="X60" s="1"/>
      <c r="Y60" s="1"/>
      <c r="Z60" s="1"/>
    </row>
    <row r="61" spans="1:26" ht="12.75" customHeight="1" x14ac:dyDescent="0.2">
      <c r="A61" s="83" t="s">
        <v>235</v>
      </c>
      <c r="B61" s="84" t="s">
        <v>236</v>
      </c>
      <c r="C61" s="85">
        <f t="shared" ref="C61:E61" si="12">SUM(C62:C66)</f>
        <v>12619005</v>
      </c>
      <c r="D61" s="85">
        <f t="shared" si="12"/>
        <v>6988505</v>
      </c>
      <c r="E61" s="85">
        <f t="shared" si="12"/>
        <v>5434165.5099999998</v>
      </c>
      <c r="F61" s="86">
        <f t="shared" si="11"/>
        <v>77.758626630445278</v>
      </c>
      <c r="G61" s="79"/>
      <c r="H61" s="1"/>
      <c r="I61" s="1"/>
      <c r="J61" s="1"/>
      <c r="K61" s="1"/>
      <c r="L61" s="1"/>
      <c r="M61" s="1"/>
      <c r="N61" s="1"/>
      <c r="O61" s="1"/>
      <c r="P61" s="1"/>
      <c r="Q61" s="1"/>
      <c r="R61" s="1"/>
      <c r="S61" s="1"/>
      <c r="T61" s="1"/>
      <c r="U61" s="1"/>
      <c r="V61" s="1"/>
      <c r="W61" s="1"/>
      <c r="X61" s="1"/>
      <c r="Y61" s="1"/>
      <c r="Z61" s="1"/>
    </row>
    <row r="62" spans="1:26" ht="12.75" customHeight="1" x14ac:dyDescent="0.2">
      <c r="A62" s="16">
        <v>7130</v>
      </c>
      <c r="B62" s="17" t="s">
        <v>237</v>
      </c>
      <c r="C62" s="81">
        <v>180000</v>
      </c>
      <c r="D62" s="81">
        <v>0</v>
      </c>
      <c r="E62" s="18">
        <v>0</v>
      </c>
      <c r="F62" s="82">
        <v>0</v>
      </c>
      <c r="G62" s="79"/>
      <c r="H62" s="1"/>
      <c r="I62" s="1"/>
      <c r="J62" s="1"/>
      <c r="K62" s="1"/>
      <c r="L62" s="1"/>
      <c r="M62" s="1"/>
      <c r="N62" s="1"/>
      <c r="O62" s="1"/>
      <c r="P62" s="1"/>
      <c r="Q62" s="1"/>
      <c r="R62" s="1"/>
      <c r="S62" s="1"/>
      <c r="T62" s="1"/>
      <c r="U62" s="1"/>
      <c r="V62" s="1"/>
      <c r="W62" s="1"/>
      <c r="X62" s="1"/>
      <c r="Y62" s="1"/>
      <c r="Z62" s="1"/>
    </row>
    <row r="63" spans="1:26" ht="12.75" customHeight="1" x14ac:dyDescent="0.2">
      <c r="A63" s="16">
        <v>7461</v>
      </c>
      <c r="B63" s="17" t="s">
        <v>238</v>
      </c>
      <c r="C63" s="81">
        <v>11924005</v>
      </c>
      <c r="D63" s="81">
        <v>6753505</v>
      </c>
      <c r="E63" s="18">
        <v>5328914.7</v>
      </c>
      <c r="F63" s="82">
        <f t="shared" ref="F63:F64" si="13">E63/D63*100</f>
        <v>78.905911819122082</v>
      </c>
      <c r="G63" s="79"/>
      <c r="H63" s="1"/>
      <c r="I63" s="1"/>
      <c r="J63" s="1"/>
      <c r="K63" s="1"/>
      <c r="L63" s="1"/>
      <c r="M63" s="1"/>
      <c r="N63" s="1"/>
      <c r="O63" s="1"/>
      <c r="P63" s="1"/>
      <c r="Q63" s="1"/>
      <c r="R63" s="1"/>
      <c r="S63" s="1"/>
      <c r="T63" s="1"/>
      <c r="U63" s="1"/>
      <c r="V63" s="1"/>
      <c r="W63" s="1"/>
      <c r="X63" s="1"/>
      <c r="Y63" s="1"/>
      <c r="Z63" s="1"/>
    </row>
    <row r="64" spans="1:26" ht="12.75" customHeight="1" x14ac:dyDescent="0.2">
      <c r="A64" s="16">
        <v>7680</v>
      </c>
      <c r="B64" s="17" t="s">
        <v>239</v>
      </c>
      <c r="C64" s="81">
        <v>35000</v>
      </c>
      <c r="D64" s="81">
        <v>35000</v>
      </c>
      <c r="E64" s="18">
        <v>32377</v>
      </c>
      <c r="F64" s="82">
        <f t="shared" si="13"/>
        <v>92.505714285714291</v>
      </c>
      <c r="G64" s="79"/>
      <c r="H64" s="1"/>
      <c r="I64" s="1"/>
      <c r="J64" s="1"/>
      <c r="K64" s="1"/>
      <c r="L64" s="1"/>
      <c r="M64" s="1"/>
      <c r="N64" s="1"/>
      <c r="O64" s="1"/>
      <c r="P64" s="1"/>
      <c r="Q64" s="1"/>
      <c r="R64" s="1"/>
      <c r="S64" s="1"/>
      <c r="T64" s="1"/>
      <c r="U64" s="1"/>
      <c r="V64" s="1"/>
      <c r="W64" s="1"/>
      <c r="X64" s="1"/>
      <c r="Y64" s="1"/>
      <c r="Z64" s="1"/>
    </row>
    <row r="65" spans="1:26" ht="12.75" customHeight="1" x14ac:dyDescent="0.2">
      <c r="A65" s="16">
        <v>7693</v>
      </c>
      <c r="B65" s="17" t="s">
        <v>240</v>
      </c>
      <c r="C65" s="81">
        <v>280000</v>
      </c>
      <c r="D65" s="81">
        <v>0</v>
      </c>
      <c r="E65" s="18">
        <v>0</v>
      </c>
      <c r="F65" s="82">
        <v>0</v>
      </c>
      <c r="G65" s="79"/>
      <c r="H65" s="1"/>
      <c r="I65" s="1"/>
      <c r="J65" s="1"/>
      <c r="K65" s="1"/>
      <c r="L65" s="1"/>
      <c r="M65" s="1"/>
      <c r="N65" s="1"/>
      <c r="O65" s="1"/>
      <c r="P65" s="1"/>
      <c r="Q65" s="1"/>
      <c r="R65" s="1"/>
      <c r="S65" s="1"/>
      <c r="T65" s="1"/>
      <c r="U65" s="1"/>
      <c r="V65" s="1"/>
      <c r="W65" s="1"/>
      <c r="X65" s="1"/>
      <c r="Y65" s="1"/>
      <c r="Z65" s="1"/>
    </row>
    <row r="66" spans="1:26" ht="26.25" customHeight="1" x14ac:dyDescent="0.2">
      <c r="A66" s="16">
        <v>7700</v>
      </c>
      <c r="B66" s="17" t="s">
        <v>241</v>
      </c>
      <c r="C66" s="81">
        <v>200000</v>
      </c>
      <c r="D66" s="81">
        <v>200000</v>
      </c>
      <c r="E66" s="18">
        <v>72873.81</v>
      </c>
      <c r="F66" s="82">
        <f t="shared" ref="F66:F70" si="14">E66/D66*100</f>
        <v>36.436904999999996</v>
      </c>
      <c r="G66" s="79"/>
      <c r="H66" s="1"/>
      <c r="I66" s="1"/>
      <c r="J66" s="1"/>
      <c r="K66" s="1"/>
      <c r="L66" s="1"/>
      <c r="M66" s="1"/>
      <c r="N66" s="1"/>
      <c r="O66" s="1"/>
      <c r="P66" s="1"/>
      <c r="Q66" s="1"/>
      <c r="R66" s="1"/>
      <c r="S66" s="1"/>
      <c r="T66" s="1"/>
      <c r="U66" s="1"/>
      <c r="V66" s="1"/>
      <c r="W66" s="1"/>
      <c r="X66" s="1"/>
      <c r="Y66" s="1"/>
      <c r="Z66" s="1"/>
    </row>
    <row r="67" spans="1:26" ht="26.25" customHeight="1" x14ac:dyDescent="0.2">
      <c r="A67" s="83">
        <v>8000</v>
      </c>
      <c r="B67" s="84" t="s">
        <v>242</v>
      </c>
      <c r="C67" s="85">
        <f t="shared" ref="C67:E67" si="15">SUM(C68:C71)</f>
        <v>4100000</v>
      </c>
      <c r="D67" s="85">
        <f t="shared" si="15"/>
        <v>1293460</v>
      </c>
      <c r="E67" s="85">
        <f t="shared" si="15"/>
        <v>356361</v>
      </c>
      <c r="F67" s="86">
        <f t="shared" si="14"/>
        <v>27.550987274442196</v>
      </c>
      <c r="G67" s="79"/>
      <c r="H67" s="1"/>
      <c r="I67" s="1"/>
      <c r="J67" s="1"/>
      <c r="K67" s="1"/>
      <c r="L67" s="1"/>
      <c r="M67" s="1"/>
      <c r="N67" s="1"/>
      <c r="O67" s="1"/>
      <c r="P67" s="1"/>
      <c r="Q67" s="1"/>
      <c r="R67" s="1"/>
      <c r="S67" s="1"/>
      <c r="T67" s="1"/>
      <c r="U67" s="1"/>
      <c r="V67" s="1"/>
      <c r="W67" s="1"/>
      <c r="X67" s="1"/>
      <c r="Y67" s="1"/>
      <c r="Z67" s="1"/>
    </row>
    <row r="68" spans="1:26" ht="26.25" customHeight="1" x14ac:dyDescent="0.2">
      <c r="A68" s="16">
        <v>8110</v>
      </c>
      <c r="B68" s="17" t="s">
        <v>243</v>
      </c>
      <c r="C68" s="81">
        <v>550000</v>
      </c>
      <c r="D68" s="81">
        <v>243460</v>
      </c>
      <c r="E68" s="18">
        <v>149960</v>
      </c>
      <c r="F68" s="82">
        <f t="shared" si="14"/>
        <v>61.59533393575947</v>
      </c>
      <c r="G68" s="79"/>
      <c r="H68" s="1"/>
      <c r="I68" s="1"/>
      <c r="J68" s="1"/>
      <c r="K68" s="1"/>
      <c r="L68" s="1"/>
      <c r="M68" s="1"/>
      <c r="N68" s="1"/>
      <c r="O68" s="1"/>
      <c r="P68" s="1"/>
      <c r="Q68" s="1"/>
      <c r="R68" s="1"/>
      <c r="S68" s="1"/>
      <c r="T68" s="1"/>
      <c r="U68" s="1"/>
      <c r="V68" s="1"/>
      <c r="W68" s="1"/>
      <c r="X68" s="1"/>
      <c r="Y68" s="1"/>
      <c r="Z68" s="1"/>
    </row>
    <row r="69" spans="1:26" ht="12.75" customHeight="1" x14ac:dyDescent="0.2">
      <c r="A69" s="16">
        <v>8220</v>
      </c>
      <c r="B69" s="17" t="s">
        <v>244</v>
      </c>
      <c r="C69" s="81">
        <v>350000</v>
      </c>
      <c r="D69" s="81">
        <v>350000</v>
      </c>
      <c r="E69" s="18">
        <v>141601</v>
      </c>
      <c r="F69" s="82">
        <f t="shared" si="14"/>
        <v>40.457428571428572</v>
      </c>
      <c r="G69" s="79"/>
      <c r="H69" s="1"/>
      <c r="I69" s="1"/>
      <c r="J69" s="1"/>
      <c r="K69" s="1"/>
      <c r="L69" s="1"/>
      <c r="M69" s="1"/>
      <c r="N69" s="1"/>
      <c r="O69" s="1"/>
      <c r="P69" s="1"/>
      <c r="Q69" s="1"/>
      <c r="R69" s="1"/>
      <c r="S69" s="1"/>
      <c r="T69" s="1"/>
      <c r="U69" s="1"/>
      <c r="V69" s="1"/>
      <c r="W69" s="1"/>
      <c r="X69" s="1"/>
      <c r="Y69" s="1"/>
      <c r="Z69" s="1"/>
    </row>
    <row r="70" spans="1:26" ht="12.75" customHeight="1" x14ac:dyDescent="0.2">
      <c r="A70" s="16">
        <v>8240</v>
      </c>
      <c r="B70" s="17" t="s">
        <v>245</v>
      </c>
      <c r="C70" s="81">
        <v>700000</v>
      </c>
      <c r="D70" s="81">
        <v>700000</v>
      </c>
      <c r="E70" s="66">
        <v>64800</v>
      </c>
      <c r="F70" s="82">
        <f t="shared" si="14"/>
        <v>9.2571428571428562</v>
      </c>
      <c r="G70" s="79"/>
      <c r="H70" s="1"/>
      <c r="I70" s="1"/>
      <c r="J70" s="1"/>
      <c r="K70" s="1"/>
      <c r="L70" s="1"/>
      <c r="M70" s="1"/>
      <c r="N70" s="1"/>
      <c r="O70" s="1"/>
      <c r="P70" s="1"/>
      <c r="Q70" s="1"/>
      <c r="R70" s="1"/>
      <c r="S70" s="1"/>
      <c r="T70" s="1"/>
      <c r="U70" s="1"/>
      <c r="V70" s="1"/>
      <c r="W70" s="1"/>
      <c r="X70" s="1"/>
      <c r="Y70" s="1"/>
      <c r="Z70" s="1"/>
    </row>
    <row r="71" spans="1:26" ht="12.75" customHeight="1" x14ac:dyDescent="0.2">
      <c r="A71" s="64">
        <v>8710</v>
      </c>
      <c r="B71" s="65" t="s">
        <v>246</v>
      </c>
      <c r="C71" s="90">
        <v>2500000</v>
      </c>
      <c r="D71" s="90">
        <v>0</v>
      </c>
      <c r="E71" s="66">
        <v>0</v>
      </c>
      <c r="F71" s="91">
        <v>0</v>
      </c>
      <c r="G71" s="79"/>
      <c r="H71" s="1"/>
      <c r="I71" s="1"/>
      <c r="J71" s="1"/>
      <c r="K71" s="1"/>
      <c r="L71" s="1"/>
      <c r="M71" s="1"/>
      <c r="N71" s="1"/>
      <c r="O71" s="1"/>
      <c r="P71" s="1"/>
      <c r="Q71" s="1"/>
      <c r="R71" s="1"/>
      <c r="S71" s="1"/>
      <c r="T71" s="1"/>
      <c r="U71" s="1"/>
      <c r="V71" s="1"/>
      <c r="W71" s="1"/>
      <c r="X71" s="1"/>
      <c r="Y71" s="1"/>
      <c r="Z71" s="1"/>
    </row>
    <row r="72" spans="1:26" ht="12.75" customHeight="1" x14ac:dyDescent="0.2">
      <c r="A72" s="92">
        <v>9000</v>
      </c>
      <c r="B72" s="93" t="s">
        <v>247</v>
      </c>
      <c r="C72" s="94">
        <f t="shared" ref="C72:E72" si="16">SUM(C73:C75)</f>
        <v>8326600</v>
      </c>
      <c r="D72" s="94">
        <f t="shared" si="16"/>
        <v>5789600</v>
      </c>
      <c r="E72" s="94">
        <f t="shared" si="16"/>
        <v>5186400</v>
      </c>
      <c r="F72" s="63">
        <f t="shared" ref="F72:F75" si="17">E72/D72*100</f>
        <v>89.581318225784173</v>
      </c>
      <c r="G72" s="79"/>
      <c r="H72" s="1"/>
      <c r="I72" s="1"/>
      <c r="J72" s="1"/>
      <c r="K72" s="1"/>
      <c r="L72" s="1"/>
      <c r="M72" s="1"/>
      <c r="N72" s="1"/>
      <c r="O72" s="1"/>
      <c r="P72" s="1"/>
      <c r="Q72" s="1"/>
      <c r="R72" s="1"/>
      <c r="S72" s="1"/>
      <c r="T72" s="1"/>
      <c r="U72" s="1"/>
      <c r="V72" s="1"/>
      <c r="W72" s="1"/>
      <c r="X72" s="1"/>
      <c r="Y72" s="1"/>
      <c r="Z72" s="1"/>
    </row>
    <row r="73" spans="1:26" ht="12.75" customHeight="1" x14ac:dyDescent="0.2">
      <c r="A73" s="64">
        <v>9110</v>
      </c>
      <c r="B73" s="65" t="s">
        <v>248</v>
      </c>
      <c r="C73" s="90">
        <v>5074400</v>
      </c>
      <c r="D73" s="90">
        <v>2537400</v>
      </c>
      <c r="E73" s="90">
        <v>2537400</v>
      </c>
      <c r="F73" s="82">
        <f t="shared" si="17"/>
        <v>100</v>
      </c>
      <c r="G73" s="1"/>
      <c r="H73" s="1"/>
      <c r="I73" s="1"/>
      <c r="J73" s="1"/>
      <c r="K73" s="1"/>
      <c r="L73" s="1"/>
      <c r="M73" s="1"/>
      <c r="N73" s="1"/>
      <c r="O73" s="1"/>
      <c r="P73" s="1"/>
      <c r="Q73" s="1"/>
      <c r="R73" s="1"/>
      <c r="S73" s="1"/>
      <c r="T73" s="1"/>
      <c r="U73" s="1"/>
      <c r="V73" s="1"/>
      <c r="W73" s="1"/>
      <c r="X73" s="1"/>
      <c r="Y73" s="1"/>
      <c r="Z73" s="1"/>
    </row>
    <row r="74" spans="1:26" ht="12.75" customHeight="1" x14ac:dyDescent="0.2">
      <c r="A74" s="16">
        <v>9770</v>
      </c>
      <c r="B74" s="17" t="s">
        <v>122</v>
      </c>
      <c r="C74" s="81">
        <v>1632200</v>
      </c>
      <c r="D74" s="81">
        <v>1632200</v>
      </c>
      <c r="E74" s="90">
        <v>1249000</v>
      </c>
      <c r="F74" s="82">
        <f t="shared" si="17"/>
        <v>76.522484989584598</v>
      </c>
      <c r="G74" s="1"/>
      <c r="H74" s="1"/>
      <c r="I74" s="1"/>
      <c r="J74" s="1"/>
      <c r="K74" s="1"/>
      <c r="L74" s="1"/>
      <c r="M74" s="1"/>
      <c r="N74" s="1"/>
      <c r="O74" s="1"/>
      <c r="P74" s="1"/>
      <c r="Q74" s="1"/>
      <c r="R74" s="1"/>
      <c r="S74" s="1"/>
      <c r="T74" s="1"/>
      <c r="U74" s="1"/>
      <c r="V74" s="1"/>
      <c r="W74" s="1"/>
      <c r="X74" s="1"/>
      <c r="Y74" s="1"/>
      <c r="Z74" s="1"/>
    </row>
    <row r="75" spans="1:26" ht="30.75" customHeight="1" x14ac:dyDescent="0.2">
      <c r="A75" s="16">
        <v>9800</v>
      </c>
      <c r="B75" s="17" t="s">
        <v>249</v>
      </c>
      <c r="C75" s="81">
        <v>1620000</v>
      </c>
      <c r="D75" s="81">
        <v>1620000</v>
      </c>
      <c r="E75" s="90">
        <v>1400000</v>
      </c>
      <c r="F75" s="82">
        <f t="shared" si="17"/>
        <v>86.419753086419746</v>
      </c>
      <c r="G75" s="1"/>
      <c r="H75" s="1"/>
      <c r="I75" s="1"/>
      <c r="J75" s="1"/>
      <c r="K75" s="1"/>
      <c r="L75" s="1"/>
      <c r="M75" s="1"/>
      <c r="N75" s="1"/>
      <c r="O75" s="1"/>
      <c r="P75" s="1"/>
      <c r="Q75" s="1"/>
      <c r="R75" s="1"/>
      <c r="S75" s="1"/>
      <c r="T75" s="1"/>
      <c r="U75" s="1"/>
      <c r="V75" s="1"/>
      <c r="W75" s="1"/>
      <c r="X75" s="1"/>
      <c r="Y75" s="1"/>
      <c r="Z75" s="1"/>
    </row>
    <row r="76" spans="1:26" ht="12.75" hidden="1" customHeight="1" x14ac:dyDescent="0.2">
      <c r="A76" s="95"/>
      <c r="B76" s="65"/>
      <c r="C76" s="90"/>
      <c r="D76" s="90"/>
      <c r="E76" s="96"/>
      <c r="F76" s="97"/>
      <c r="G76" s="1"/>
      <c r="H76" s="1"/>
      <c r="I76" s="1"/>
      <c r="J76" s="1"/>
      <c r="K76" s="1"/>
      <c r="L76" s="1"/>
      <c r="M76" s="1"/>
      <c r="N76" s="1"/>
      <c r="O76" s="1"/>
      <c r="P76" s="1"/>
      <c r="Q76" s="1"/>
      <c r="R76" s="1"/>
      <c r="S76" s="1"/>
      <c r="T76" s="1"/>
      <c r="U76" s="1"/>
      <c r="V76" s="1"/>
      <c r="W76" s="1"/>
      <c r="X76" s="1"/>
      <c r="Y76" s="1"/>
      <c r="Z76" s="1"/>
    </row>
    <row r="77" spans="1:26" ht="12.75" customHeight="1" x14ac:dyDescent="0.2">
      <c r="A77" s="98" t="s">
        <v>124</v>
      </c>
      <c r="B77" s="99" t="s">
        <v>126</v>
      </c>
      <c r="C77" s="100">
        <f t="shared" ref="C77:E77" si="18">C11+C15+C29+C33+C43+C48+C55+C61+C67+C72</f>
        <v>533653841</v>
      </c>
      <c r="D77" s="100">
        <f t="shared" si="18"/>
        <v>330160149</v>
      </c>
      <c r="E77" s="100">
        <f t="shared" si="18"/>
        <v>295650370.74000007</v>
      </c>
      <c r="F77" s="101">
        <f>E77/D77*100</f>
        <v>89.547564003552736</v>
      </c>
      <c r="G77" s="1"/>
      <c r="H77" s="1"/>
      <c r="I77" s="1"/>
      <c r="J77" s="1"/>
      <c r="K77" s="1"/>
      <c r="L77" s="1"/>
      <c r="M77" s="1"/>
      <c r="N77" s="1"/>
      <c r="O77" s="1"/>
      <c r="P77" s="1"/>
      <c r="Q77" s="1"/>
      <c r="R77" s="1"/>
      <c r="S77" s="1"/>
      <c r="T77" s="1"/>
      <c r="U77" s="1"/>
      <c r="V77" s="1"/>
      <c r="W77" s="1"/>
      <c r="X77" s="1"/>
      <c r="Y77" s="1"/>
      <c r="Z77" s="1"/>
    </row>
    <row r="78" spans="1:26" ht="12.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5">
      <c r="A80" s="128" t="s">
        <v>127</v>
      </c>
      <c r="B80" s="49"/>
      <c r="C80" s="50"/>
      <c r="D80" s="50"/>
      <c r="E80" s="51"/>
      <c r="F80" s="48"/>
      <c r="G80" s="1"/>
      <c r="H80" s="1"/>
      <c r="I80" s="1"/>
      <c r="J80" s="1"/>
      <c r="K80" s="1"/>
      <c r="L80" s="1"/>
      <c r="M80" s="1"/>
      <c r="N80" s="1"/>
      <c r="O80" s="1"/>
      <c r="P80" s="1"/>
      <c r="Q80" s="1"/>
      <c r="R80" s="1"/>
      <c r="S80" s="1"/>
      <c r="T80" s="1"/>
      <c r="U80" s="1"/>
      <c r="V80" s="1"/>
      <c r="W80" s="1"/>
      <c r="X80" s="1"/>
      <c r="Y80" s="1"/>
      <c r="Z80" s="1"/>
    </row>
    <row r="81" spans="1:26" ht="12.75" customHeight="1" x14ac:dyDescent="0.3">
      <c r="A81" s="129" t="s">
        <v>1</v>
      </c>
      <c r="B81" s="49"/>
      <c r="C81" s="48"/>
      <c r="D81" s="133" t="s">
        <v>128</v>
      </c>
      <c r="E81" s="134"/>
      <c r="F81" s="134"/>
      <c r="G81" s="1"/>
      <c r="H81" s="1"/>
      <c r="I81" s="1"/>
      <c r="J81" s="1"/>
      <c r="K81" s="1"/>
      <c r="L81" s="1"/>
      <c r="M81" s="1"/>
      <c r="N81" s="1"/>
      <c r="O81" s="1"/>
      <c r="P81" s="1"/>
      <c r="Q81" s="1"/>
      <c r="R81" s="1"/>
      <c r="S81" s="1"/>
      <c r="T81" s="1"/>
      <c r="U81" s="1"/>
      <c r="V81" s="1"/>
      <c r="W81" s="1"/>
      <c r="X81" s="1"/>
      <c r="Y81" s="1"/>
      <c r="Z81" s="1"/>
    </row>
    <row r="82" spans="1:26" ht="12.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B6:E6"/>
    <mergeCell ref="B7:E7"/>
    <mergeCell ref="B8:E8"/>
    <mergeCell ref="D81:F81"/>
  </mergeCells>
  <pageMargins left="0.7" right="0.7" top="0.75" bottom="0.75" header="0" footer="0"/>
  <pageSetup paperSize="9" scale="77"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C35" sqref="C35"/>
    </sheetView>
  </sheetViews>
  <sheetFormatPr defaultColWidth="14.42578125" defaultRowHeight="15" customHeight="1" x14ac:dyDescent="0.2"/>
  <cols>
    <col min="1" max="1" width="9.140625" customWidth="1"/>
    <col min="2" max="2" width="60.5703125" customWidth="1"/>
    <col min="3" max="3" width="13.42578125" customWidth="1"/>
    <col min="4" max="4" width="14" customWidth="1"/>
    <col min="5" max="5" width="15.140625" customWidth="1"/>
    <col min="6" max="6" width="9.7109375" customWidth="1"/>
    <col min="7" max="7" width="9.140625" customWidth="1"/>
    <col min="8" max="26" width="8.7109375" customWidth="1"/>
  </cols>
  <sheetData>
    <row r="1" spans="1:26" ht="12.75" customHeight="1" x14ac:dyDescent="0.2">
      <c r="A1" s="1"/>
      <c r="B1" s="1"/>
      <c r="C1" s="48" t="s">
        <v>250</v>
      </c>
      <c r="D1" s="1"/>
      <c r="E1" s="1"/>
      <c r="F1" s="1"/>
      <c r="G1" s="1"/>
      <c r="H1" s="1"/>
      <c r="I1" s="1"/>
      <c r="J1" s="1"/>
      <c r="K1" s="1"/>
      <c r="L1" s="1"/>
      <c r="M1" s="1"/>
      <c r="N1" s="1"/>
      <c r="O1" s="1"/>
      <c r="P1" s="1"/>
      <c r="Q1" s="1"/>
      <c r="R1" s="1"/>
      <c r="S1" s="1"/>
      <c r="T1" s="1"/>
      <c r="U1" s="1"/>
      <c r="V1" s="1"/>
      <c r="W1" s="1"/>
      <c r="X1" s="1"/>
      <c r="Y1" s="1"/>
      <c r="Z1" s="1"/>
    </row>
    <row r="2" spans="1:26" ht="12.75" customHeight="1" x14ac:dyDescent="0.2">
      <c r="A2" s="1"/>
      <c r="B2" s="1"/>
      <c r="C2" s="55" t="str">
        <f>'Додаток 1'!D2</f>
        <v>до рішення виконавчого комітету</v>
      </c>
      <c r="D2" s="1"/>
      <c r="E2" s="1"/>
      <c r="F2" s="1"/>
      <c r="G2" s="1"/>
      <c r="H2" s="1"/>
      <c r="I2" s="1"/>
      <c r="J2" s="1"/>
      <c r="K2" s="1"/>
      <c r="L2" s="1"/>
      <c r="M2" s="1"/>
      <c r="N2" s="1"/>
      <c r="O2" s="1"/>
      <c r="P2" s="1"/>
      <c r="Q2" s="1"/>
      <c r="R2" s="1"/>
      <c r="S2" s="1"/>
      <c r="T2" s="1"/>
      <c r="U2" s="1"/>
      <c r="V2" s="1"/>
      <c r="W2" s="1"/>
      <c r="X2" s="1"/>
      <c r="Y2" s="1"/>
      <c r="Z2" s="1"/>
    </row>
    <row r="3" spans="1:26" ht="12.75" customHeight="1" x14ac:dyDescent="0.2">
      <c r="A3" s="1"/>
      <c r="B3" s="1"/>
      <c r="C3" s="55" t="str">
        <f>'Додаток 1'!D3</f>
        <v>Здолбунівської міської ради</v>
      </c>
      <c r="D3" s="1"/>
      <c r="E3" s="1"/>
      <c r="F3" s="1"/>
      <c r="G3" s="1"/>
      <c r="H3" s="1"/>
      <c r="I3" s="1"/>
      <c r="J3" s="1"/>
      <c r="K3" s="1"/>
      <c r="L3" s="1"/>
      <c r="M3" s="1"/>
      <c r="N3" s="1"/>
      <c r="O3" s="1"/>
      <c r="P3" s="1"/>
      <c r="Q3" s="1"/>
      <c r="R3" s="1"/>
      <c r="S3" s="1"/>
      <c r="T3" s="1"/>
      <c r="U3" s="1"/>
      <c r="V3" s="1"/>
      <c r="W3" s="1"/>
      <c r="X3" s="1"/>
      <c r="Y3" s="1"/>
      <c r="Z3" s="1"/>
    </row>
    <row r="4" spans="1:26" ht="12.75" customHeight="1" x14ac:dyDescent="0.2">
      <c r="A4" s="1"/>
      <c r="B4" s="1"/>
      <c r="C4" s="55" t="str">
        <f>'Додаток 1'!D4</f>
        <v>від 24 липня 2026 року № 174</v>
      </c>
      <c r="D4" s="1"/>
      <c r="E4" s="1"/>
      <c r="F4" s="1"/>
      <c r="G4" s="1"/>
      <c r="H4" s="1"/>
      <c r="I4" s="1"/>
      <c r="J4" s="1"/>
      <c r="K4" s="1"/>
      <c r="L4" s="1"/>
      <c r="M4" s="1"/>
      <c r="N4" s="1"/>
      <c r="O4" s="1"/>
      <c r="P4" s="1"/>
      <c r="Q4" s="1"/>
      <c r="R4" s="1"/>
      <c r="S4" s="1"/>
      <c r="T4" s="1"/>
      <c r="U4" s="1"/>
      <c r="V4" s="1"/>
      <c r="W4" s="1"/>
      <c r="X4" s="1"/>
      <c r="Y4" s="1"/>
      <c r="Z4" s="1"/>
    </row>
    <row r="5" spans="1:26" ht="12.75" customHeight="1" x14ac:dyDescent="0.2">
      <c r="A5" s="1"/>
      <c r="B5" s="1"/>
      <c r="C5" s="55"/>
      <c r="D5" s="1"/>
      <c r="E5" s="1"/>
      <c r="F5" s="1"/>
      <c r="G5" s="1"/>
      <c r="H5" s="1"/>
      <c r="I5" s="1"/>
      <c r="J5" s="1"/>
      <c r="K5" s="1"/>
      <c r="L5" s="1"/>
      <c r="M5" s="1"/>
      <c r="N5" s="1"/>
      <c r="O5" s="1"/>
      <c r="P5" s="1"/>
      <c r="Q5" s="1"/>
      <c r="R5" s="1"/>
      <c r="S5" s="1"/>
      <c r="T5" s="1"/>
      <c r="U5" s="1"/>
      <c r="V5" s="1"/>
      <c r="W5" s="1"/>
      <c r="X5" s="1"/>
      <c r="Y5" s="1"/>
      <c r="Z5" s="1"/>
    </row>
    <row r="6" spans="1:26" ht="12.75" customHeight="1" x14ac:dyDescent="0.3">
      <c r="A6" s="131" t="s">
        <v>251</v>
      </c>
      <c r="B6" s="132"/>
      <c r="C6" s="132"/>
      <c r="D6" s="132"/>
      <c r="E6" s="132"/>
      <c r="F6" s="132"/>
      <c r="G6" s="132"/>
      <c r="H6" s="1"/>
      <c r="I6" s="1"/>
      <c r="J6" s="1"/>
      <c r="K6" s="1"/>
      <c r="L6" s="1"/>
      <c r="M6" s="1"/>
      <c r="N6" s="1"/>
      <c r="O6" s="1"/>
      <c r="P6" s="1"/>
      <c r="Q6" s="1"/>
      <c r="R6" s="1"/>
      <c r="S6" s="1"/>
      <c r="T6" s="1"/>
      <c r="U6" s="1"/>
      <c r="V6" s="1"/>
      <c r="W6" s="1"/>
      <c r="X6" s="1"/>
      <c r="Y6" s="1"/>
      <c r="Z6" s="1"/>
    </row>
    <row r="7" spans="1:26" ht="12.75" customHeight="1" x14ac:dyDescent="0.3">
      <c r="A7" s="131" t="s">
        <v>3</v>
      </c>
      <c r="B7" s="132"/>
      <c r="C7" s="132"/>
      <c r="D7" s="132"/>
      <c r="E7" s="132"/>
      <c r="F7" s="132"/>
      <c r="G7" s="132"/>
      <c r="H7" s="1"/>
      <c r="I7" s="1"/>
      <c r="J7" s="1"/>
      <c r="K7" s="1"/>
      <c r="L7" s="1"/>
      <c r="M7" s="1"/>
      <c r="N7" s="1"/>
      <c r="O7" s="1"/>
      <c r="P7" s="1"/>
      <c r="Q7" s="1"/>
      <c r="R7" s="1"/>
      <c r="S7" s="1"/>
      <c r="T7" s="1"/>
      <c r="U7" s="1"/>
      <c r="V7" s="1"/>
      <c r="W7" s="1"/>
      <c r="X7" s="1"/>
      <c r="Y7" s="1"/>
      <c r="Z7" s="1"/>
    </row>
    <row r="8" spans="1:26" ht="12.75" customHeight="1" x14ac:dyDescent="0.3">
      <c r="A8" s="131" t="s">
        <v>252</v>
      </c>
      <c r="B8" s="132"/>
      <c r="C8" s="132"/>
      <c r="D8" s="132"/>
      <c r="E8" s="132"/>
      <c r="F8" s="132"/>
      <c r="G8" s="132"/>
      <c r="H8" s="1"/>
      <c r="I8" s="1"/>
      <c r="J8" s="1"/>
      <c r="K8" s="1"/>
      <c r="L8" s="1"/>
      <c r="M8" s="1"/>
      <c r="N8" s="1"/>
      <c r="O8" s="1"/>
      <c r="P8" s="1"/>
      <c r="Q8" s="1"/>
      <c r="R8" s="1"/>
      <c r="S8" s="1"/>
      <c r="T8" s="1"/>
      <c r="U8" s="1"/>
      <c r="V8" s="1"/>
      <c r="W8" s="1"/>
      <c r="X8" s="1"/>
      <c r="Y8" s="1"/>
      <c r="Z8" s="1"/>
    </row>
    <row r="9" spans="1:26" ht="12.75" customHeight="1" x14ac:dyDescent="0.2">
      <c r="A9" s="1"/>
      <c r="B9" s="1"/>
      <c r="C9" s="1"/>
      <c r="D9" s="1"/>
      <c r="E9" s="1"/>
      <c r="F9" s="1"/>
      <c r="G9" s="1"/>
      <c r="H9" s="1"/>
      <c r="I9" s="1"/>
      <c r="J9" s="1"/>
      <c r="K9" s="1"/>
      <c r="L9" s="1"/>
      <c r="M9" s="1"/>
      <c r="N9" s="1"/>
      <c r="O9" s="1"/>
      <c r="P9" s="1"/>
      <c r="Q9" s="1"/>
      <c r="R9" s="1"/>
      <c r="S9" s="1"/>
      <c r="T9" s="1"/>
      <c r="U9" s="1"/>
      <c r="V9" s="1"/>
      <c r="W9" s="1"/>
      <c r="X9" s="1"/>
      <c r="Y9" s="1"/>
      <c r="Z9" s="1"/>
    </row>
    <row r="10" spans="1:26" ht="12.75" customHeight="1" x14ac:dyDescent="0.2">
      <c r="A10" s="1"/>
      <c r="B10" s="1"/>
      <c r="C10" s="1"/>
      <c r="D10" s="1"/>
      <c r="E10" s="1"/>
      <c r="F10" s="1" t="s">
        <v>5</v>
      </c>
      <c r="G10" s="1"/>
      <c r="H10" s="1"/>
      <c r="I10" s="1"/>
      <c r="J10" s="1"/>
      <c r="K10" s="1"/>
      <c r="L10" s="1"/>
      <c r="M10" s="1"/>
      <c r="N10" s="1"/>
      <c r="O10" s="1"/>
      <c r="P10" s="1"/>
      <c r="Q10" s="1"/>
      <c r="R10" s="1"/>
      <c r="S10" s="1"/>
      <c r="T10" s="1"/>
      <c r="U10" s="1"/>
      <c r="V10" s="1"/>
      <c r="W10" s="1"/>
      <c r="X10" s="1"/>
      <c r="Y10" s="1"/>
      <c r="Z10" s="1"/>
    </row>
    <row r="11" spans="1:26" ht="61.5" customHeight="1" x14ac:dyDescent="0.2">
      <c r="A11" s="75" t="s">
        <v>167</v>
      </c>
      <c r="B11" s="7" t="s">
        <v>168</v>
      </c>
      <c r="C11" s="7" t="s">
        <v>8</v>
      </c>
      <c r="D11" s="7" t="s">
        <v>9</v>
      </c>
      <c r="E11" s="7" t="s">
        <v>10</v>
      </c>
      <c r="F11" s="76" t="s">
        <v>11</v>
      </c>
      <c r="G11" s="1"/>
      <c r="H11" s="1"/>
      <c r="I11" s="1"/>
      <c r="J11" s="1"/>
      <c r="K11" s="1"/>
      <c r="L11" s="1"/>
      <c r="M11" s="1"/>
      <c r="N11" s="1"/>
      <c r="O11" s="1"/>
      <c r="P11" s="1"/>
      <c r="Q11" s="1"/>
      <c r="R11" s="1"/>
      <c r="S11" s="1"/>
      <c r="T11" s="1"/>
      <c r="U11" s="1"/>
      <c r="V11" s="1"/>
      <c r="W11" s="1"/>
      <c r="X11" s="1"/>
      <c r="Y11" s="1"/>
      <c r="Z11" s="1"/>
    </row>
    <row r="12" spans="1:26" ht="15" customHeight="1" x14ac:dyDescent="0.25">
      <c r="A12" s="102" t="s">
        <v>253</v>
      </c>
      <c r="B12" s="103" t="s">
        <v>254</v>
      </c>
      <c r="C12" s="104">
        <v>260147988</v>
      </c>
      <c r="D12" s="104">
        <v>175491707</v>
      </c>
      <c r="E12" s="104">
        <v>164993064.84999999</v>
      </c>
      <c r="F12" s="105">
        <f t="shared" ref="F12:F32" si="0">E12/D12*100</f>
        <v>94.017585030385504</v>
      </c>
      <c r="G12" s="10"/>
      <c r="H12" s="10"/>
      <c r="I12" s="10"/>
      <c r="J12" s="10"/>
      <c r="K12" s="10"/>
      <c r="L12" s="10"/>
      <c r="M12" s="10"/>
      <c r="N12" s="10"/>
      <c r="O12" s="10"/>
      <c r="P12" s="10"/>
      <c r="Q12" s="10"/>
      <c r="R12" s="10"/>
      <c r="S12" s="10"/>
      <c r="T12" s="10"/>
      <c r="U12" s="10"/>
      <c r="V12" s="10"/>
      <c r="W12" s="10"/>
      <c r="X12" s="10"/>
      <c r="Y12" s="10"/>
      <c r="Z12" s="10"/>
    </row>
    <row r="13" spans="1:26" ht="15.75" customHeight="1" x14ac:dyDescent="0.25">
      <c r="A13" s="16" t="s">
        <v>255</v>
      </c>
      <c r="B13" s="17" t="s">
        <v>256</v>
      </c>
      <c r="C13" s="18">
        <v>57707359</v>
      </c>
      <c r="D13" s="18">
        <v>38755676</v>
      </c>
      <c r="E13" s="18">
        <v>35728090.280000001</v>
      </c>
      <c r="F13" s="106">
        <f t="shared" si="0"/>
        <v>92.188019839984207</v>
      </c>
      <c r="G13" s="10"/>
      <c r="H13" s="10"/>
      <c r="I13" s="10"/>
      <c r="J13" s="10"/>
      <c r="K13" s="10"/>
      <c r="L13" s="10"/>
      <c r="M13" s="10"/>
      <c r="N13" s="10"/>
      <c r="O13" s="10"/>
      <c r="P13" s="10"/>
      <c r="Q13" s="10"/>
      <c r="R13" s="10"/>
      <c r="S13" s="10"/>
      <c r="T13" s="10"/>
      <c r="U13" s="10"/>
      <c r="V13" s="10"/>
      <c r="W13" s="10"/>
      <c r="X13" s="10"/>
      <c r="Y13" s="10"/>
      <c r="Z13" s="10"/>
    </row>
    <row r="14" spans="1:26" ht="15" customHeight="1" x14ac:dyDescent="0.25">
      <c r="A14" s="16" t="s">
        <v>257</v>
      </c>
      <c r="B14" s="17" t="s">
        <v>258</v>
      </c>
      <c r="C14" s="18">
        <v>8043268</v>
      </c>
      <c r="D14" s="18">
        <v>5397566</v>
      </c>
      <c r="E14" s="18">
        <v>2817803.44</v>
      </c>
      <c r="F14" s="106">
        <f t="shared" si="0"/>
        <v>52.205076139874897</v>
      </c>
      <c r="G14" s="10"/>
      <c r="H14" s="10"/>
      <c r="I14" s="10"/>
      <c r="J14" s="10"/>
      <c r="K14" s="10"/>
      <c r="L14" s="10"/>
      <c r="M14" s="10"/>
      <c r="N14" s="10"/>
      <c r="O14" s="10"/>
      <c r="P14" s="10"/>
      <c r="Q14" s="10"/>
      <c r="R14" s="10"/>
      <c r="S14" s="10"/>
      <c r="T14" s="10"/>
      <c r="U14" s="10"/>
      <c r="V14" s="10"/>
      <c r="W14" s="10"/>
      <c r="X14" s="10"/>
      <c r="Y14" s="10"/>
      <c r="Z14" s="10"/>
    </row>
    <row r="15" spans="1:26" ht="15" customHeight="1" x14ac:dyDescent="0.25">
      <c r="A15" s="16" t="s">
        <v>259</v>
      </c>
      <c r="B15" s="17" t="s">
        <v>260</v>
      </c>
      <c r="C15" s="18">
        <v>172807</v>
      </c>
      <c r="D15" s="18">
        <v>72132</v>
      </c>
      <c r="E15" s="18">
        <v>64761</v>
      </c>
      <c r="F15" s="106">
        <f t="shared" si="0"/>
        <v>89.781234403593416</v>
      </c>
      <c r="G15" s="10"/>
      <c r="H15" s="10"/>
      <c r="I15" s="10"/>
      <c r="J15" s="10"/>
      <c r="K15" s="10"/>
      <c r="L15" s="10"/>
      <c r="M15" s="10"/>
      <c r="N15" s="10"/>
      <c r="O15" s="10"/>
      <c r="P15" s="10"/>
      <c r="Q15" s="10"/>
      <c r="R15" s="10"/>
      <c r="S15" s="10"/>
      <c r="T15" s="10"/>
      <c r="U15" s="10"/>
      <c r="V15" s="10"/>
      <c r="W15" s="10"/>
      <c r="X15" s="10"/>
      <c r="Y15" s="10"/>
      <c r="Z15" s="10"/>
    </row>
    <row r="16" spans="1:26" ht="15" customHeight="1" x14ac:dyDescent="0.25">
      <c r="A16" s="16" t="s">
        <v>261</v>
      </c>
      <c r="B16" s="17" t="s">
        <v>262</v>
      </c>
      <c r="C16" s="18">
        <v>18559909</v>
      </c>
      <c r="D16" s="18">
        <v>11823850</v>
      </c>
      <c r="E16" s="18">
        <v>9122437.0999999996</v>
      </c>
      <c r="F16" s="106">
        <f t="shared" si="0"/>
        <v>77.152848691416082</v>
      </c>
      <c r="G16" s="10"/>
      <c r="H16" s="10"/>
      <c r="I16" s="10"/>
      <c r="J16" s="10"/>
      <c r="K16" s="10"/>
      <c r="L16" s="10"/>
      <c r="M16" s="10"/>
      <c r="N16" s="10"/>
      <c r="O16" s="10"/>
      <c r="P16" s="10"/>
      <c r="Q16" s="10"/>
      <c r="R16" s="10"/>
      <c r="S16" s="10"/>
      <c r="T16" s="10"/>
      <c r="U16" s="10"/>
      <c r="V16" s="10"/>
      <c r="W16" s="10"/>
      <c r="X16" s="10"/>
      <c r="Y16" s="10"/>
      <c r="Z16" s="10"/>
    </row>
    <row r="17" spans="1:26" ht="14.25" customHeight="1" x14ac:dyDescent="0.25">
      <c r="A17" s="16" t="s">
        <v>263</v>
      </c>
      <c r="B17" s="17" t="s">
        <v>264</v>
      </c>
      <c r="C17" s="18">
        <v>12077823</v>
      </c>
      <c r="D17" s="18">
        <v>5796162</v>
      </c>
      <c r="E17" s="18">
        <v>2863104.41</v>
      </c>
      <c r="F17" s="106">
        <f t="shared" si="0"/>
        <v>49.396556031387668</v>
      </c>
      <c r="G17" s="10"/>
      <c r="H17" s="10"/>
      <c r="I17" s="10"/>
      <c r="J17" s="10"/>
      <c r="K17" s="10"/>
      <c r="L17" s="10"/>
      <c r="M17" s="10"/>
      <c r="N17" s="10"/>
      <c r="O17" s="10"/>
      <c r="P17" s="10"/>
      <c r="Q17" s="10"/>
      <c r="R17" s="10"/>
      <c r="S17" s="10"/>
      <c r="T17" s="10"/>
      <c r="U17" s="10"/>
      <c r="V17" s="10"/>
      <c r="W17" s="10"/>
      <c r="X17" s="10"/>
      <c r="Y17" s="10"/>
      <c r="Z17" s="10"/>
    </row>
    <row r="18" spans="1:26" ht="14.25" customHeight="1" x14ac:dyDescent="0.25">
      <c r="A18" s="16" t="s">
        <v>265</v>
      </c>
      <c r="B18" s="17" t="s">
        <v>266</v>
      </c>
      <c r="C18" s="18">
        <v>242375</v>
      </c>
      <c r="D18" s="18">
        <v>206910</v>
      </c>
      <c r="E18" s="18">
        <v>132350.89000000001</v>
      </c>
      <c r="F18" s="106">
        <f t="shared" si="0"/>
        <v>63.96543907979315</v>
      </c>
      <c r="G18" s="10"/>
      <c r="H18" s="10"/>
      <c r="I18" s="10"/>
      <c r="J18" s="10"/>
      <c r="K18" s="10"/>
      <c r="L18" s="10"/>
      <c r="M18" s="10"/>
      <c r="N18" s="10"/>
      <c r="O18" s="10"/>
      <c r="P18" s="10"/>
      <c r="Q18" s="10"/>
      <c r="R18" s="10"/>
      <c r="S18" s="10"/>
      <c r="T18" s="10"/>
      <c r="U18" s="10"/>
      <c r="V18" s="10"/>
      <c r="W18" s="10"/>
      <c r="X18" s="10"/>
      <c r="Y18" s="10"/>
      <c r="Z18" s="10"/>
    </row>
    <row r="19" spans="1:26" ht="15.75" customHeight="1" x14ac:dyDescent="0.25">
      <c r="A19" s="16" t="s">
        <v>267</v>
      </c>
      <c r="B19" s="17" t="s">
        <v>268</v>
      </c>
      <c r="C19" s="18">
        <v>17037518</v>
      </c>
      <c r="D19" s="18">
        <v>8911511</v>
      </c>
      <c r="E19" s="18">
        <v>8287376.1299999999</v>
      </c>
      <c r="F19" s="106">
        <f t="shared" si="0"/>
        <v>92.996307023578822</v>
      </c>
      <c r="G19" s="10"/>
      <c r="H19" s="10"/>
      <c r="I19" s="10"/>
      <c r="J19" s="10"/>
      <c r="K19" s="10"/>
      <c r="L19" s="10"/>
      <c r="M19" s="10"/>
      <c r="N19" s="10"/>
      <c r="O19" s="10"/>
      <c r="P19" s="10"/>
      <c r="Q19" s="10"/>
      <c r="R19" s="10"/>
      <c r="S19" s="10"/>
      <c r="T19" s="10"/>
      <c r="U19" s="10"/>
      <c r="V19" s="10"/>
      <c r="W19" s="10"/>
      <c r="X19" s="10"/>
      <c r="Y19" s="10"/>
      <c r="Z19" s="10"/>
    </row>
    <row r="20" spans="1:26" ht="14.25" customHeight="1" x14ac:dyDescent="0.25">
      <c r="A20" s="16" t="s">
        <v>269</v>
      </c>
      <c r="B20" s="17" t="s">
        <v>270</v>
      </c>
      <c r="C20" s="18">
        <v>1808973</v>
      </c>
      <c r="D20" s="18">
        <v>700080</v>
      </c>
      <c r="E20" s="18">
        <v>431627.53</v>
      </c>
      <c r="F20" s="106">
        <f t="shared" si="0"/>
        <v>61.654029539481201</v>
      </c>
      <c r="G20" s="10"/>
      <c r="H20" s="10"/>
      <c r="I20" s="10"/>
      <c r="J20" s="10"/>
      <c r="K20" s="10"/>
      <c r="L20" s="10"/>
      <c r="M20" s="10"/>
      <c r="N20" s="10"/>
      <c r="O20" s="10"/>
      <c r="P20" s="10"/>
      <c r="Q20" s="10"/>
      <c r="R20" s="10"/>
      <c r="S20" s="10"/>
      <c r="T20" s="10"/>
      <c r="U20" s="10"/>
      <c r="V20" s="10"/>
      <c r="W20" s="10"/>
      <c r="X20" s="10"/>
      <c r="Y20" s="10"/>
      <c r="Z20" s="10"/>
    </row>
    <row r="21" spans="1:26" ht="15" customHeight="1" x14ac:dyDescent="0.25">
      <c r="A21" s="16" t="s">
        <v>271</v>
      </c>
      <c r="B21" s="17" t="s">
        <v>272</v>
      </c>
      <c r="C21" s="18">
        <v>8257444</v>
      </c>
      <c r="D21" s="18">
        <v>4611597</v>
      </c>
      <c r="E21" s="18">
        <v>3653485.15</v>
      </c>
      <c r="F21" s="106">
        <f t="shared" si="0"/>
        <v>79.22385997735708</v>
      </c>
      <c r="G21" s="10"/>
      <c r="H21" s="10"/>
      <c r="I21" s="10"/>
      <c r="J21" s="10"/>
      <c r="K21" s="10"/>
      <c r="L21" s="10"/>
      <c r="M21" s="10"/>
      <c r="N21" s="10"/>
      <c r="O21" s="10"/>
      <c r="P21" s="10"/>
      <c r="Q21" s="10"/>
      <c r="R21" s="10"/>
      <c r="S21" s="10"/>
      <c r="T21" s="10"/>
      <c r="U21" s="10"/>
      <c r="V21" s="10"/>
      <c r="W21" s="10"/>
      <c r="X21" s="10"/>
      <c r="Y21" s="10"/>
      <c r="Z21" s="10"/>
    </row>
    <row r="22" spans="1:26" ht="14.25" customHeight="1" x14ac:dyDescent="0.25">
      <c r="A22" s="16" t="s">
        <v>273</v>
      </c>
      <c r="B22" s="17" t="s">
        <v>274</v>
      </c>
      <c r="C22" s="18">
        <v>3307981</v>
      </c>
      <c r="D22" s="18">
        <v>1540539</v>
      </c>
      <c r="E22" s="18">
        <v>1355503.07</v>
      </c>
      <c r="F22" s="106">
        <f t="shared" si="0"/>
        <v>87.988883760813579</v>
      </c>
      <c r="G22" s="10"/>
      <c r="H22" s="10"/>
      <c r="I22" s="10"/>
      <c r="J22" s="10"/>
      <c r="K22" s="10"/>
      <c r="L22" s="10"/>
      <c r="M22" s="10"/>
      <c r="N22" s="10"/>
      <c r="O22" s="10"/>
      <c r="P22" s="10"/>
      <c r="Q22" s="10"/>
      <c r="R22" s="10"/>
      <c r="S22" s="10"/>
      <c r="T22" s="10"/>
      <c r="U22" s="10"/>
      <c r="V22" s="10"/>
      <c r="W22" s="10"/>
      <c r="X22" s="10"/>
      <c r="Y22" s="10"/>
      <c r="Z22" s="10"/>
    </row>
    <row r="23" spans="1:26" ht="12.75" customHeight="1" x14ac:dyDescent="0.25">
      <c r="A23" s="16" t="s">
        <v>275</v>
      </c>
      <c r="B23" s="17" t="s">
        <v>276</v>
      </c>
      <c r="C23" s="18">
        <v>1562012</v>
      </c>
      <c r="D23" s="18">
        <v>306745</v>
      </c>
      <c r="E23" s="18">
        <v>205293.15</v>
      </c>
      <c r="F23" s="106">
        <f t="shared" si="0"/>
        <v>66.926323167451798</v>
      </c>
      <c r="G23" s="10"/>
      <c r="H23" s="10"/>
      <c r="I23" s="10"/>
      <c r="J23" s="10"/>
      <c r="K23" s="10"/>
      <c r="L23" s="10"/>
      <c r="M23" s="10"/>
      <c r="N23" s="10"/>
      <c r="O23" s="10"/>
      <c r="P23" s="10"/>
      <c r="Q23" s="10"/>
      <c r="R23" s="10"/>
      <c r="S23" s="10"/>
      <c r="T23" s="10"/>
      <c r="U23" s="10"/>
      <c r="V23" s="10"/>
      <c r="W23" s="10"/>
      <c r="X23" s="10"/>
      <c r="Y23" s="10"/>
      <c r="Z23" s="10"/>
    </row>
    <row r="24" spans="1:26" ht="26.25" customHeight="1" x14ac:dyDescent="0.25">
      <c r="A24" s="16" t="s">
        <v>277</v>
      </c>
      <c r="B24" s="17" t="s">
        <v>278</v>
      </c>
      <c r="C24" s="18">
        <v>148498</v>
      </c>
      <c r="D24" s="18">
        <v>101948</v>
      </c>
      <c r="E24" s="18">
        <v>34678</v>
      </c>
      <c r="F24" s="106">
        <f t="shared" si="0"/>
        <v>34.015380390002747</v>
      </c>
      <c r="G24" s="10"/>
      <c r="H24" s="10"/>
      <c r="I24" s="10"/>
      <c r="J24" s="10"/>
      <c r="K24" s="10"/>
      <c r="L24" s="10"/>
      <c r="M24" s="10"/>
      <c r="N24" s="10"/>
      <c r="O24" s="10"/>
      <c r="P24" s="10"/>
      <c r="Q24" s="10"/>
      <c r="R24" s="10"/>
      <c r="S24" s="10"/>
      <c r="T24" s="10"/>
      <c r="U24" s="10"/>
      <c r="V24" s="10"/>
      <c r="W24" s="10"/>
      <c r="X24" s="10"/>
      <c r="Y24" s="10"/>
      <c r="Z24" s="10"/>
    </row>
    <row r="25" spans="1:26" ht="28.5" customHeight="1" x14ac:dyDescent="0.25">
      <c r="A25" s="16" t="s">
        <v>279</v>
      </c>
      <c r="B25" s="17" t="s">
        <v>280</v>
      </c>
      <c r="C25" s="18">
        <v>100901168</v>
      </c>
      <c r="D25" s="18">
        <v>60397412</v>
      </c>
      <c r="E25" s="18">
        <v>55774360.140000001</v>
      </c>
      <c r="F25" s="106">
        <f t="shared" si="0"/>
        <v>92.345612656383352</v>
      </c>
      <c r="G25" s="10"/>
      <c r="H25" s="10"/>
      <c r="I25" s="10"/>
      <c r="J25" s="10"/>
      <c r="K25" s="10"/>
      <c r="L25" s="10"/>
      <c r="M25" s="10"/>
      <c r="N25" s="10"/>
      <c r="O25" s="10"/>
      <c r="P25" s="10"/>
      <c r="Q25" s="10"/>
      <c r="R25" s="10"/>
      <c r="S25" s="10"/>
      <c r="T25" s="10"/>
      <c r="U25" s="10"/>
      <c r="V25" s="10"/>
      <c r="W25" s="10"/>
      <c r="X25" s="10"/>
      <c r="Y25" s="10"/>
      <c r="Z25" s="10"/>
    </row>
    <row r="26" spans="1:26" ht="15" customHeight="1" x14ac:dyDescent="0.25">
      <c r="A26" s="16" t="s">
        <v>281</v>
      </c>
      <c r="B26" s="17" t="s">
        <v>282</v>
      </c>
      <c r="C26" s="18">
        <v>7906600</v>
      </c>
      <c r="D26" s="18">
        <v>5369600</v>
      </c>
      <c r="E26" s="18">
        <v>4936400</v>
      </c>
      <c r="F26" s="106">
        <f t="shared" si="0"/>
        <v>91.932359952324191</v>
      </c>
      <c r="G26" s="10"/>
      <c r="H26" s="10"/>
      <c r="I26" s="10"/>
      <c r="J26" s="10"/>
      <c r="K26" s="10"/>
      <c r="L26" s="10"/>
      <c r="M26" s="10"/>
      <c r="N26" s="10"/>
      <c r="O26" s="10"/>
      <c r="P26" s="10"/>
      <c r="Q26" s="10"/>
      <c r="R26" s="10"/>
      <c r="S26" s="10"/>
      <c r="T26" s="10"/>
      <c r="U26" s="10"/>
      <c r="V26" s="10"/>
      <c r="W26" s="10"/>
      <c r="X26" s="10"/>
      <c r="Y26" s="10"/>
      <c r="Z26" s="10"/>
    </row>
    <row r="27" spans="1:26" ht="14.25" customHeight="1" x14ac:dyDescent="0.25">
      <c r="A27" s="16" t="s">
        <v>283</v>
      </c>
      <c r="B27" s="17" t="s">
        <v>284</v>
      </c>
      <c r="C27" s="18">
        <v>5398108</v>
      </c>
      <c r="D27" s="18">
        <v>2707532</v>
      </c>
      <c r="E27" s="18">
        <v>1604308.66</v>
      </c>
      <c r="F27" s="106">
        <f t="shared" si="0"/>
        <v>59.253543817764665</v>
      </c>
      <c r="G27" s="10"/>
      <c r="H27" s="10"/>
      <c r="I27" s="10"/>
      <c r="J27" s="10"/>
      <c r="K27" s="10"/>
      <c r="L27" s="10"/>
      <c r="M27" s="10"/>
      <c r="N27" s="10"/>
      <c r="O27" s="10"/>
      <c r="P27" s="10"/>
      <c r="Q27" s="10"/>
      <c r="R27" s="10"/>
      <c r="S27" s="10"/>
      <c r="T27" s="10"/>
      <c r="U27" s="10"/>
      <c r="V27" s="10"/>
      <c r="W27" s="10"/>
      <c r="X27" s="10"/>
      <c r="Y27" s="10"/>
      <c r="Z27" s="10"/>
    </row>
    <row r="28" spans="1:26" ht="14.25" customHeight="1" x14ac:dyDescent="0.25">
      <c r="A28" s="16" t="s">
        <v>285</v>
      </c>
      <c r="B28" s="17" t="s">
        <v>286</v>
      </c>
      <c r="C28" s="18">
        <v>2210151</v>
      </c>
      <c r="D28" s="18">
        <v>2117763</v>
      </c>
      <c r="E28" s="18">
        <v>1935911.35</v>
      </c>
      <c r="F28" s="107">
        <f t="shared" si="0"/>
        <v>91.413031108769019</v>
      </c>
      <c r="G28" s="10"/>
      <c r="H28" s="10"/>
      <c r="I28" s="10"/>
      <c r="J28" s="10"/>
      <c r="K28" s="10"/>
      <c r="L28" s="10"/>
      <c r="M28" s="10"/>
      <c r="N28" s="10"/>
      <c r="O28" s="10"/>
      <c r="P28" s="10"/>
      <c r="Q28" s="10"/>
      <c r="R28" s="10"/>
      <c r="S28" s="10"/>
      <c r="T28" s="10"/>
      <c r="U28" s="10"/>
      <c r="V28" s="10"/>
      <c r="W28" s="10"/>
      <c r="X28" s="10"/>
      <c r="Y28" s="10"/>
      <c r="Z28" s="10"/>
    </row>
    <row r="29" spans="1:26" ht="14.25" customHeight="1" x14ac:dyDescent="0.25">
      <c r="A29" s="64">
        <v>3110</v>
      </c>
      <c r="B29" s="65" t="s">
        <v>287</v>
      </c>
      <c r="C29" s="66">
        <v>685000</v>
      </c>
      <c r="D29" s="66">
        <v>205000</v>
      </c>
      <c r="E29" s="66">
        <v>98264</v>
      </c>
      <c r="F29" s="107">
        <f t="shared" si="0"/>
        <v>47.933658536585369</v>
      </c>
      <c r="G29" s="10"/>
      <c r="H29" s="10"/>
      <c r="I29" s="10"/>
      <c r="J29" s="10"/>
      <c r="K29" s="10"/>
      <c r="L29" s="10"/>
      <c r="M29" s="10"/>
      <c r="N29" s="10"/>
      <c r="O29" s="10"/>
      <c r="P29" s="10"/>
      <c r="Q29" s="10"/>
      <c r="R29" s="10"/>
      <c r="S29" s="10"/>
      <c r="T29" s="10"/>
      <c r="U29" s="10"/>
      <c r="V29" s="10"/>
      <c r="W29" s="10"/>
      <c r="X29" s="10"/>
      <c r="Y29" s="10"/>
      <c r="Z29" s="10"/>
    </row>
    <row r="30" spans="1:26" ht="14.25" customHeight="1" x14ac:dyDescent="0.25">
      <c r="A30" s="64">
        <v>3132</v>
      </c>
      <c r="B30" s="65" t="s">
        <v>288</v>
      </c>
      <c r="C30" s="66">
        <v>50000</v>
      </c>
      <c r="D30" s="66">
        <v>50000</v>
      </c>
      <c r="E30" s="66">
        <v>0</v>
      </c>
      <c r="F30" s="107">
        <f t="shared" si="0"/>
        <v>0</v>
      </c>
      <c r="G30" s="10"/>
      <c r="H30" s="10"/>
      <c r="I30" s="10"/>
      <c r="J30" s="10"/>
      <c r="K30" s="10"/>
      <c r="L30" s="10"/>
      <c r="M30" s="10"/>
      <c r="N30" s="10"/>
      <c r="O30" s="10"/>
      <c r="P30" s="10"/>
      <c r="Q30" s="10"/>
      <c r="R30" s="10"/>
      <c r="S30" s="10"/>
      <c r="T30" s="10"/>
      <c r="U30" s="10"/>
      <c r="V30" s="10"/>
      <c r="W30" s="10"/>
      <c r="X30" s="10"/>
      <c r="Y30" s="10"/>
      <c r="Z30" s="10"/>
    </row>
    <row r="31" spans="1:26" ht="14.25" customHeight="1" x14ac:dyDescent="0.25">
      <c r="A31" s="64">
        <v>3210</v>
      </c>
      <c r="B31" s="65" t="s">
        <v>289</v>
      </c>
      <c r="C31" s="66">
        <v>24508859</v>
      </c>
      <c r="D31" s="66">
        <v>5176419</v>
      </c>
      <c r="E31" s="66">
        <v>1361551.59</v>
      </c>
      <c r="F31" s="107">
        <f t="shared" si="0"/>
        <v>26.30296330339565</v>
      </c>
      <c r="G31" s="10"/>
      <c r="H31" s="10"/>
      <c r="I31" s="10"/>
      <c r="J31" s="10"/>
      <c r="K31" s="10"/>
      <c r="L31" s="10"/>
      <c r="M31" s="10"/>
      <c r="N31" s="10"/>
      <c r="O31" s="10"/>
      <c r="P31" s="10"/>
      <c r="Q31" s="10"/>
      <c r="R31" s="10"/>
      <c r="S31" s="10"/>
      <c r="T31" s="10"/>
      <c r="U31" s="10"/>
      <c r="V31" s="10"/>
      <c r="W31" s="10"/>
      <c r="X31" s="10"/>
      <c r="Y31" s="10"/>
      <c r="Z31" s="10"/>
    </row>
    <row r="32" spans="1:26" ht="14.25" customHeight="1" x14ac:dyDescent="0.25">
      <c r="A32" s="64">
        <v>3220</v>
      </c>
      <c r="B32" s="65" t="s">
        <v>290</v>
      </c>
      <c r="C32" s="66">
        <v>420000</v>
      </c>
      <c r="D32" s="66">
        <v>420000</v>
      </c>
      <c r="E32" s="66">
        <v>250000</v>
      </c>
      <c r="F32" s="107">
        <f t="shared" si="0"/>
        <v>59.523809523809526</v>
      </c>
      <c r="G32" s="10"/>
      <c r="H32" s="10"/>
      <c r="I32" s="10"/>
      <c r="J32" s="10"/>
      <c r="K32" s="10"/>
      <c r="L32" s="10"/>
      <c r="M32" s="10"/>
      <c r="N32" s="10"/>
      <c r="O32" s="10"/>
      <c r="P32" s="10"/>
      <c r="Q32" s="10"/>
      <c r="R32" s="10"/>
      <c r="S32" s="10"/>
      <c r="T32" s="10"/>
      <c r="U32" s="10"/>
      <c r="V32" s="10"/>
      <c r="W32" s="10"/>
      <c r="X32" s="10"/>
      <c r="Y32" s="10"/>
      <c r="Z32" s="10"/>
    </row>
    <row r="33" spans="1:26" ht="15.75" customHeight="1" x14ac:dyDescent="0.25">
      <c r="A33" s="64" t="s">
        <v>291</v>
      </c>
      <c r="B33" s="65" t="s">
        <v>292</v>
      </c>
      <c r="C33" s="66">
        <v>2500000</v>
      </c>
      <c r="D33" s="66">
        <v>0</v>
      </c>
      <c r="E33" s="66">
        <v>0</v>
      </c>
      <c r="F33" s="107">
        <v>0</v>
      </c>
      <c r="G33" s="10"/>
      <c r="H33" s="10"/>
      <c r="I33" s="10"/>
      <c r="J33" s="10"/>
      <c r="K33" s="10"/>
      <c r="L33" s="10"/>
      <c r="M33" s="10"/>
      <c r="N33" s="10"/>
      <c r="O33" s="10"/>
      <c r="P33" s="10"/>
      <c r="Q33" s="10"/>
      <c r="R33" s="10"/>
      <c r="S33" s="10"/>
      <c r="T33" s="10"/>
      <c r="U33" s="10"/>
      <c r="V33" s="10"/>
      <c r="W33" s="10"/>
      <c r="X33" s="10"/>
      <c r="Y33" s="10"/>
      <c r="Z33" s="10"/>
    </row>
    <row r="34" spans="1:26" ht="18.75" customHeight="1" x14ac:dyDescent="0.2">
      <c r="A34" s="108" t="s">
        <v>124</v>
      </c>
      <c r="B34" s="109" t="s">
        <v>126</v>
      </c>
      <c r="C34" s="110">
        <f t="shared" ref="C34:E34" si="1">SUM(C12:C33)</f>
        <v>533653841</v>
      </c>
      <c r="D34" s="110">
        <f t="shared" si="1"/>
        <v>330160149</v>
      </c>
      <c r="E34" s="110">
        <f t="shared" si="1"/>
        <v>295650370.74000001</v>
      </c>
      <c r="F34" s="111">
        <f>E34/D34*100</f>
        <v>89.547564003552722</v>
      </c>
      <c r="G34" s="1"/>
      <c r="H34" s="1"/>
      <c r="I34" s="1"/>
      <c r="J34" s="1"/>
      <c r="K34" s="1"/>
      <c r="L34" s="1"/>
      <c r="M34" s="1"/>
      <c r="N34" s="1"/>
      <c r="O34" s="1"/>
      <c r="P34" s="1"/>
      <c r="Q34" s="1"/>
      <c r="R34" s="1"/>
      <c r="S34" s="1"/>
      <c r="T34" s="1"/>
      <c r="U34" s="1"/>
      <c r="V34" s="1"/>
      <c r="W34" s="1"/>
      <c r="X34" s="1"/>
      <c r="Y34" s="1"/>
      <c r="Z34" s="1"/>
    </row>
    <row r="35" spans="1:26" ht="12.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x14ac:dyDescent="0.25">
      <c r="A37" s="128" t="s">
        <v>127</v>
      </c>
      <c r="B37" s="49"/>
      <c r="C37" s="50"/>
      <c r="D37" s="50"/>
      <c r="E37" s="51"/>
      <c r="F37" s="48"/>
      <c r="G37" s="1"/>
      <c r="H37" s="1"/>
      <c r="I37" s="1"/>
      <c r="J37" s="1"/>
      <c r="K37" s="1"/>
      <c r="L37" s="1"/>
      <c r="M37" s="1"/>
      <c r="N37" s="1"/>
      <c r="O37" s="1"/>
      <c r="P37" s="1"/>
      <c r="Q37" s="1"/>
      <c r="R37" s="1"/>
      <c r="S37" s="1"/>
      <c r="T37" s="1"/>
      <c r="U37" s="1"/>
      <c r="V37" s="1"/>
      <c r="W37" s="1"/>
      <c r="X37" s="1"/>
      <c r="Y37" s="1"/>
      <c r="Z37" s="1"/>
    </row>
    <row r="38" spans="1:26" ht="12.75" customHeight="1" x14ac:dyDescent="0.25">
      <c r="A38" s="130" t="s">
        <v>1</v>
      </c>
      <c r="B38" s="49"/>
      <c r="C38" s="48"/>
      <c r="D38" s="133" t="s">
        <v>128</v>
      </c>
      <c r="E38" s="134"/>
      <c r="F38" s="134"/>
      <c r="G38" s="1"/>
      <c r="H38" s="1"/>
      <c r="I38" s="1"/>
      <c r="J38" s="1"/>
      <c r="K38" s="1"/>
      <c r="L38" s="1"/>
      <c r="M38" s="1"/>
      <c r="N38" s="1"/>
      <c r="O38" s="1"/>
      <c r="P38" s="1"/>
      <c r="Q38" s="1"/>
      <c r="R38" s="1"/>
      <c r="S38" s="1"/>
      <c r="T38" s="1"/>
      <c r="U38" s="1"/>
      <c r="V38" s="1"/>
      <c r="W38" s="1"/>
      <c r="X38" s="1"/>
      <c r="Y38" s="1"/>
      <c r="Z38" s="1"/>
    </row>
    <row r="39" spans="1:26" ht="12.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6:G6"/>
    <mergeCell ref="A7:G7"/>
    <mergeCell ref="A8:G8"/>
    <mergeCell ref="D38:F38"/>
  </mergeCells>
  <pageMargins left="0.7" right="0.7" top="0.75" bottom="0.75" header="0" footer="0"/>
  <pageSetup paperSize="9" scale="67"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election activeCell="D67" sqref="D67:F67"/>
    </sheetView>
  </sheetViews>
  <sheetFormatPr defaultColWidth="14.42578125" defaultRowHeight="15" customHeight="1" x14ac:dyDescent="0.2"/>
  <cols>
    <col min="1" max="1" width="9.140625" customWidth="1"/>
    <col min="2" max="2" width="52.140625" customWidth="1"/>
    <col min="3" max="4" width="15" customWidth="1"/>
    <col min="5" max="5" width="13.85546875" customWidth="1"/>
    <col min="6" max="6" width="9.42578125" customWidth="1"/>
    <col min="7" max="7" width="9.140625" customWidth="1"/>
    <col min="8" max="26" width="8.7109375" customWidth="1"/>
  </cols>
  <sheetData>
    <row r="1" spans="1:26" ht="12.75" customHeight="1" x14ac:dyDescent="0.2">
      <c r="A1" s="1"/>
      <c r="B1" s="1"/>
      <c r="C1" s="1"/>
      <c r="D1" s="48" t="s">
        <v>293</v>
      </c>
      <c r="E1" s="1"/>
      <c r="F1" s="1"/>
      <c r="G1" s="1"/>
      <c r="H1" s="1"/>
      <c r="I1" s="1"/>
      <c r="J1" s="1"/>
      <c r="K1" s="1"/>
      <c r="L1" s="1"/>
      <c r="M1" s="1"/>
      <c r="N1" s="1"/>
      <c r="O1" s="1"/>
      <c r="P1" s="1"/>
      <c r="Q1" s="1"/>
      <c r="R1" s="1"/>
      <c r="S1" s="1"/>
      <c r="T1" s="1"/>
      <c r="U1" s="1"/>
      <c r="V1" s="1"/>
      <c r="W1" s="1"/>
      <c r="X1" s="1"/>
      <c r="Y1" s="1"/>
      <c r="Z1" s="1"/>
    </row>
    <row r="2" spans="1:26" ht="12.75" customHeight="1" x14ac:dyDescent="0.2">
      <c r="A2" s="1"/>
      <c r="B2" s="1"/>
      <c r="C2" s="1"/>
      <c r="D2" s="55" t="str">
        <f>'Додаток 1'!D2</f>
        <v>до рішення виконавчого комітету</v>
      </c>
      <c r="E2" s="1"/>
      <c r="F2" s="1"/>
      <c r="G2" s="1"/>
      <c r="H2" s="1"/>
      <c r="I2" s="1"/>
      <c r="J2" s="1"/>
      <c r="K2" s="1"/>
      <c r="L2" s="1"/>
      <c r="M2" s="1"/>
      <c r="N2" s="1"/>
      <c r="O2" s="1"/>
      <c r="P2" s="1"/>
      <c r="Q2" s="1"/>
      <c r="R2" s="1"/>
      <c r="S2" s="1"/>
      <c r="T2" s="1"/>
      <c r="U2" s="1"/>
      <c r="V2" s="1"/>
      <c r="W2" s="1"/>
      <c r="X2" s="1"/>
      <c r="Y2" s="1"/>
      <c r="Z2" s="1"/>
    </row>
    <row r="3" spans="1:26" ht="12.75" customHeight="1" x14ac:dyDescent="0.2">
      <c r="A3" s="1"/>
      <c r="B3" s="1"/>
      <c r="C3" s="1"/>
      <c r="D3" s="55" t="str">
        <f>'Додаток 1'!D3</f>
        <v>Здолбунівської міської ради</v>
      </c>
      <c r="E3" s="1"/>
      <c r="F3" s="1"/>
      <c r="G3" s="1"/>
      <c r="H3" s="1"/>
      <c r="I3" s="1"/>
      <c r="J3" s="1"/>
      <c r="K3" s="1"/>
      <c r="L3" s="1"/>
      <c r="M3" s="1"/>
      <c r="N3" s="1"/>
      <c r="O3" s="1"/>
      <c r="P3" s="1"/>
      <c r="Q3" s="1"/>
      <c r="R3" s="1"/>
      <c r="S3" s="1"/>
      <c r="T3" s="1"/>
      <c r="U3" s="1"/>
      <c r="V3" s="1"/>
      <c r="W3" s="1"/>
      <c r="X3" s="1"/>
      <c r="Y3" s="1"/>
      <c r="Z3" s="1"/>
    </row>
    <row r="4" spans="1:26" ht="12.75" customHeight="1" x14ac:dyDescent="0.2">
      <c r="A4" s="1"/>
      <c r="B4" s="1"/>
      <c r="C4" s="1"/>
      <c r="D4" s="55" t="str">
        <f>'Додаток 1'!D4</f>
        <v>від 24 липня 2026 року № 174</v>
      </c>
      <c r="E4" s="1"/>
      <c r="F4" s="1"/>
      <c r="G4" s="1"/>
      <c r="H4" s="1"/>
      <c r="I4" s="1"/>
      <c r="J4" s="1"/>
      <c r="K4" s="1"/>
      <c r="L4" s="1"/>
      <c r="M4" s="1"/>
      <c r="N4" s="1"/>
      <c r="O4" s="1"/>
      <c r="P4" s="1"/>
      <c r="Q4" s="1"/>
      <c r="R4" s="1"/>
      <c r="S4" s="1"/>
      <c r="T4" s="1"/>
      <c r="U4" s="1"/>
      <c r="V4" s="1"/>
      <c r="W4" s="1"/>
      <c r="X4" s="1"/>
      <c r="Y4" s="1"/>
      <c r="Z4" s="1"/>
    </row>
    <row r="5" spans="1:26" ht="12.75" customHeight="1" x14ac:dyDescent="0.2">
      <c r="A5" s="1"/>
      <c r="B5" s="1"/>
      <c r="C5" s="1"/>
      <c r="D5" s="55"/>
      <c r="E5" s="1"/>
      <c r="F5" s="1"/>
      <c r="G5" s="1"/>
      <c r="H5" s="1"/>
      <c r="I5" s="1"/>
      <c r="J5" s="1"/>
      <c r="K5" s="1"/>
      <c r="L5" s="1"/>
      <c r="M5" s="1"/>
      <c r="N5" s="1"/>
      <c r="O5" s="1"/>
      <c r="P5" s="1"/>
      <c r="Q5" s="1"/>
      <c r="R5" s="1"/>
      <c r="S5" s="1"/>
      <c r="T5" s="1"/>
      <c r="U5" s="1"/>
      <c r="V5" s="1"/>
      <c r="W5" s="1"/>
      <c r="X5" s="1"/>
      <c r="Y5" s="1"/>
      <c r="Z5" s="1"/>
    </row>
    <row r="6" spans="1:26" ht="12.75" customHeight="1" x14ac:dyDescent="0.3">
      <c r="A6" s="131" t="s">
        <v>294</v>
      </c>
      <c r="B6" s="132"/>
      <c r="C6" s="132"/>
      <c r="D6" s="132"/>
      <c r="E6" s="132"/>
      <c r="F6" s="132"/>
      <c r="G6" s="1"/>
      <c r="H6" s="1"/>
      <c r="I6" s="1"/>
      <c r="J6" s="1"/>
      <c r="K6" s="1"/>
      <c r="L6" s="1"/>
      <c r="M6" s="1"/>
      <c r="N6" s="1"/>
      <c r="O6" s="1"/>
      <c r="P6" s="1"/>
      <c r="Q6" s="1"/>
      <c r="R6" s="1"/>
      <c r="S6" s="1"/>
      <c r="T6" s="1"/>
      <c r="U6" s="1"/>
      <c r="V6" s="1"/>
      <c r="W6" s="1"/>
      <c r="X6" s="1"/>
      <c r="Y6" s="1"/>
      <c r="Z6" s="1"/>
    </row>
    <row r="7" spans="1:26" ht="12.75" customHeight="1" x14ac:dyDescent="0.3">
      <c r="A7" s="131" t="s">
        <v>3</v>
      </c>
      <c r="B7" s="132"/>
      <c r="C7" s="132"/>
      <c r="D7" s="132"/>
      <c r="E7" s="132"/>
      <c r="F7" s="132"/>
      <c r="G7" s="1"/>
      <c r="H7" s="1"/>
      <c r="I7" s="1"/>
      <c r="J7" s="1"/>
      <c r="K7" s="1"/>
      <c r="L7" s="1"/>
      <c r="M7" s="1"/>
      <c r="N7" s="1"/>
      <c r="O7" s="1"/>
      <c r="P7" s="1"/>
      <c r="Q7" s="1"/>
      <c r="R7" s="1"/>
      <c r="S7" s="1"/>
      <c r="T7" s="1"/>
      <c r="U7" s="1"/>
      <c r="V7" s="1"/>
      <c r="W7" s="1"/>
      <c r="X7" s="1"/>
      <c r="Y7" s="1"/>
      <c r="Z7" s="1"/>
    </row>
    <row r="8" spans="1:26" ht="12.75" customHeight="1" x14ac:dyDescent="0.3">
      <c r="A8" s="131" t="s">
        <v>166</v>
      </c>
      <c r="B8" s="132"/>
      <c r="C8" s="132"/>
      <c r="D8" s="132"/>
      <c r="E8" s="132"/>
      <c r="F8" s="132"/>
      <c r="G8" s="1"/>
      <c r="H8" s="1"/>
      <c r="I8" s="1"/>
      <c r="J8" s="1"/>
      <c r="K8" s="1"/>
      <c r="L8" s="1"/>
      <c r="M8" s="1"/>
      <c r="N8" s="1"/>
      <c r="O8" s="1"/>
      <c r="P8" s="1"/>
      <c r="Q8" s="1"/>
      <c r="R8" s="1"/>
      <c r="S8" s="1"/>
      <c r="T8" s="1"/>
      <c r="U8" s="1"/>
      <c r="V8" s="1"/>
      <c r="W8" s="1"/>
      <c r="X8" s="1"/>
      <c r="Y8" s="1"/>
      <c r="Z8" s="1"/>
    </row>
    <row r="9" spans="1:26" ht="12.75" customHeight="1" x14ac:dyDescent="0.2">
      <c r="A9" s="1"/>
      <c r="B9" s="1"/>
      <c r="C9" s="1"/>
      <c r="D9" s="55"/>
      <c r="E9" s="1"/>
      <c r="F9" s="1"/>
      <c r="G9" s="1"/>
      <c r="H9" s="1"/>
      <c r="I9" s="1"/>
      <c r="J9" s="1"/>
      <c r="K9" s="1"/>
      <c r="L9" s="1"/>
      <c r="M9" s="1"/>
      <c r="N9" s="1"/>
      <c r="O9" s="1"/>
      <c r="P9" s="1"/>
      <c r="Q9" s="1"/>
      <c r="R9" s="1"/>
      <c r="S9" s="1"/>
      <c r="T9" s="1"/>
      <c r="U9" s="1"/>
      <c r="V9" s="1"/>
      <c r="W9" s="1"/>
      <c r="X9" s="1"/>
      <c r="Y9" s="1"/>
      <c r="Z9" s="1"/>
    </row>
    <row r="10" spans="1:26" ht="12.75" customHeight="1" x14ac:dyDescent="0.2">
      <c r="A10" s="1"/>
      <c r="B10" s="1"/>
      <c r="C10" s="1"/>
      <c r="D10" s="55"/>
      <c r="E10" s="1"/>
      <c r="F10" s="1"/>
      <c r="G10" s="1"/>
      <c r="H10" s="1"/>
      <c r="I10" s="1"/>
      <c r="J10" s="1"/>
      <c r="K10" s="1"/>
      <c r="L10" s="1"/>
      <c r="M10" s="1"/>
      <c r="N10" s="1"/>
      <c r="O10" s="1"/>
      <c r="P10" s="1"/>
      <c r="Q10" s="1"/>
      <c r="R10" s="1"/>
      <c r="S10" s="1"/>
      <c r="T10" s="1"/>
      <c r="U10" s="1"/>
      <c r="V10" s="1"/>
      <c r="W10" s="1"/>
      <c r="X10" s="1"/>
      <c r="Y10" s="1"/>
      <c r="Z10" s="1"/>
    </row>
    <row r="11" spans="1:26" ht="12.75" customHeight="1" x14ac:dyDescent="0.2">
      <c r="A11" s="1"/>
      <c r="B11" s="1"/>
      <c r="C11" s="1"/>
      <c r="D11" s="1"/>
      <c r="E11" s="1"/>
      <c r="F11" s="1" t="s">
        <v>295</v>
      </c>
      <c r="G11" s="1"/>
      <c r="H11" s="1"/>
      <c r="I11" s="1"/>
      <c r="J11" s="1"/>
      <c r="K11" s="1"/>
      <c r="L11" s="1"/>
      <c r="M11" s="1"/>
      <c r="N11" s="1"/>
      <c r="O11" s="1"/>
      <c r="P11" s="1"/>
      <c r="Q11" s="1"/>
      <c r="R11" s="1"/>
      <c r="S11" s="1"/>
      <c r="T11" s="1"/>
      <c r="U11" s="1"/>
      <c r="V11" s="1"/>
      <c r="W11" s="1"/>
      <c r="X11" s="1"/>
      <c r="Y11" s="1"/>
      <c r="Z11" s="1"/>
    </row>
    <row r="12" spans="1:26" ht="66.75" customHeight="1" x14ac:dyDescent="0.25">
      <c r="A12" s="112" t="s">
        <v>167</v>
      </c>
      <c r="B12" s="58" t="s">
        <v>168</v>
      </c>
      <c r="C12" s="58" t="s">
        <v>8</v>
      </c>
      <c r="D12" s="58" t="s">
        <v>296</v>
      </c>
      <c r="E12" s="58" t="s">
        <v>10</v>
      </c>
      <c r="F12" s="113" t="s">
        <v>11</v>
      </c>
      <c r="G12" s="10"/>
      <c r="H12" s="10"/>
      <c r="I12" s="10"/>
      <c r="J12" s="10"/>
      <c r="K12" s="10"/>
      <c r="L12" s="10"/>
      <c r="M12" s="10"/>
      <c r="N12" s="10"/>
      <c r="O12" s="10"/>
      <c r="P12" s="10"/>
      <c r="Q12" s="10"/>
      <c r="R12" s="10"/>
      <c r="S12" s="10"/>
      <c r="T12" s="10"/>
      <c r="U12" s="10"/>
      <c r="V12" s="10"/>
      <c r="W12" s="10"/>
      <c r="X12" s="10"/>
      <c r="Y12" s="10"/>
      <c r="Z12" s="10"/>
    </row>
    <row r="13" spans="1:26" ht="16.5" customHeight="1" x14ac:dyDescent="0.2">
      <c r="A13" s="114" t="s">
        <v>169</v>
      </c>
      <c r="B13" s="115" t="s">
        <v>170</v>
      </c>
      <c r="C13" s="116">
        <f t="shared" ref="C13:E13" si="0">SUM(C14:C15)</f>
        <v>0</v>
      </c>
      <c r="D13" s="116">
        <f t="shared" si="0"/>
        <v>0</v>
      </c>
      <c r="E13" s="13">
        <f t="shared" si="0"/>
        <v>4053913.4</v>
      </c>
      <c r="F13" s="61">
        <v>0</v>
      </c>
      <c r="G13" s="79"/>
      <c r="H13" s="1"/>
      <c r="I13" s="1"/>
      <c r="J13" s="1"/>
      <c r="K13" s="1"/>
      <c r="L13" s="1"/>
      <c r="M13" s="1"/>
      <c r="N13" s="1"/>
      <c r="O13" s="1"/>
      <c r="P13" s="1"/>
      <c r="Q13" s="1"/>
      <c r="R13" s="1"/>
      <c r="S13" s="1"/>
      <c r="T13" s="1"/>
      <c r="U13" s="1"/>
      <c r="V13" s="1"/>
      <c r="W13" s="1"/>
      <c r="X13" s="1"/>
      <c r="Y13" s="1"/>
      <c r="Z13" s="1"/>
    </row>
    <row r="14" spans="1:26" ht="12.75" customHeight="1" x14ac:dyDescent="0.25">
      <c r="A14" s="16">
        <v>150</v>
      </c>
      <c r="B14" s="17" t="s">
        <v>172</v>
      </c>
      <c r="C14" s="81">
        <v>0</v>
      </c>
      <c r="D14" s="81">
        <v>0</v>
      </c>
      <c r="E14" s="18">
        <v>4053913.4</v>
      </c>
      <c r="F14" s="62">
        <v>0</v>
      </c>
      <c r="G14" s="10"/>
      <c r="H14" s="10"/>
      <c r="I14" s="10"/>
      <c r="J14" s="10"/>
      <c r="K14" s="10"/>
      <c r="L14" s="10"/>
      <c r="M14" s="10"/>
      <c r="N14" s="10"/>
      <c r="O14" s="10"/>
      <c r="P14" s="10"/>
      <c r="Q14" s="10"/>
      <c r="R14" s="10"/>
      <c r="S14" s="10"/>
      <c r="T14" s="10"/>
      <c r="U14" s="10"/>
      <c r="V14" s="10"/>
      <c r="W14" s="10"/>
      <c r="X14" s="10"/>
      <c r="Y14" s="10"/>
      <c r="Z14" s="10"/>
    </row>
    <row r="15" spans="1:26" ht="28.5" hidden="1" customHeight="1" x14ac:dyDescent="0.25">
      <c r="A15" s="80" t="s">
        <v>173</v>
      </c>
      <c r="B15" s="17" t="s">
        <v>174</v>
      </c>
      <c r="C15" s="81"/>
      <c r="D15" s="81"/>
      <c r="E15" s="18"/>
      <c r="F15" s="62">
        <v>0</v>
      </c>
      <c r="G15" s="10"/>
      <c r="H15" s="10"/>
      <c r="I15" s="10"/>
      <c r="J15" s="10"/>
      <c r="K15" s="10"/>
      <c r="L15" s="10"/>
      <c r="M15" s="10"/>
      <c r="N15" s="10"/>
      <c r="O15" s="10"/>
      <c r="P15" s="10"/>
      <c r="Q15" s="10"/>
      <c r="R15" s="10"/>
      <c r="S15" s="10"/>
      <c r="T15" s="10"/>
      <c r="U15" s="10"/>
      <c r="V15" s="10"/>
      <c r="W15" s="10"/>
      <c r="X15" s="10"/>
      <c r="Y15" s="10"/>
      <c r="Z15" s="10"/>
    </row>
    <row r="16" spans="1:26" ht="16.5" customHeight="1" x14ac:dyDescent="0.2">
      <c r="A16" s="92" t="s">
        <v>177</v>
      </c>
      <c r="B16" s="93" t="s">
        <v>178</v>
      </c>
      <c r="C16" s="94">
        <f>SUM(C17:C31)</f>
        <v>30584595</v>
      </c>
      <c r="D16" s="94">
        <f>SUM(D17:D33)</f>
        <v>22342004.5</v>
      </c>
      <c r="E16" s="23">
        <f>SUM(E17:E31)</f>
        <v>1649201.44</v>
      </c>
      <c r="F16" s="63">
        <f>E16/D16*100</f>
        <v>7.3816180638581459</v>
      </c>
      <c r="G16" s="79"/>
      <c r="H16" s="1"/>
      <c r="I16" s="1"/>
      <c r="J16" s="1"/>
      <c r="K16" s="1"/>
      <c r="L16" s="1"/>
      <c r="M16" s="1"/>
      <c r="N16" s="1"/>
      <c r="O16" s="1"/>
      <c r="P16" s="1"/>
      <c r="Q16" s="1"/>
      <c r="R16" s="1"/>
      <c r="S16" s="1"/>
      <c r="T16" s="1"/>
      <c r="U16" s="1"/>
      <c r="V16" s="1"/>
      <c r="W16" s="1"/>
      <c r="X16" s="1"/>
      <c r="Y16" s="1"/>
      <c r="Z16" s="1"/>
    </row>
    <row r="17" spans="1:26" ht="12.75" customHeight="1" x14ac:dyDescent="0.25">
      <c r="A17" s="16">
        <v>1010</v>
      </c>
      <c r="B17" s="17" t="s">
        <v>179</v>
      </c>
      <c r="C17" s="81">
        <v>5349121</v>
      </c>
      <c r="D17" s="81">
        <v>2674560.5</v>
      </c>
      <c r="E17" s="18">
        <v>911127.26</v>
      </c>
      <c r="F17" s="62">
        <v>0</v>
      </c>
      <c r="G17" s="10"/>
      <c r="H17" s="10"/>
      <c r="I17" s="10"/>
      <c r="J17" s="10"/>
      <c r="K17" s="10"/>
      <c r="L17" s="10"/>
      <c r="M17" s="10"/>
      <c r="N17" s="10"/>
      <c r="O17" s="10"/>
      <c r="P17" s="10"/>
      <c r="Q17" s="10"/>
      <c r="R17" s="10"/>
      <c r="S17" s="10"/>
      <c r="T17" s="10"/>
      <c r="U17" s="10"/>
      <c r="V17" s="10"/>
      <c r="W17" s="10"/>
      <c r="X17" s="10"/>
      <c r="Y17" s="10"/>
      <c r="Z17" s="10"/>
    </row>
    <row r="18" spans="1:26" ht="32.25" customHeight="1" x14ac:dyDescent="0.25">
      <c r="A18" s="16">
        <v>1021</v>
      </c>
      <c r="B18" s="17" t="s">
        <v>180</v>
      </c>
      <c r="C18" s="81">
        <v>280060</v>
      </c>
      <c r="D18" s="81">
        <v>140030</v>
      </c>
      <c r="E18" s="18">
        <v>586168.18000000005</v>
      </c>
      <c r="F18" s="62">
        <v>0</v>
      </c>
      <c r="G18" s="10"/>
      <c r="H18" s="10"/>
      <c r="I18" s="10"/>
      <c r="J18" s="10"/>
      <c r="K18" s="10"/>
      <c r="L18" s="10"/>
      <c r="M18" s="10"/>
      <c r="N18" s="10"/>
      <c r="O18" s="10"/>
      <c r="P18" s="10"/>
      <c r="Q18" s="10"/>
      <c r="R18" s="10"/>
      <c r="S18" s="10"/>
      <c r="T18" s="10"/>
      <c r="U18" s="10"/>
      <c r="V18" s="10"/>
      <c r="W18" s="10"/>
      <c r="X18" s="10"/>
      <c r="Y18" s="10"/>
      <c r="Z18" s="10"/>
    </row>
    <row r="19" spans="1:26" ht="30.75" hidden="1" customHeight="1" x14ac:dyDescent="0.25">
      <c r="A19" s="16">
        <v>1070</v>
      </c>
      <c r="B19" s="17" t="s">
        <v>184</v>
      </c>
      <c r="C19" s="81"/>
      <c r="D19" s="81"/>
      <c r="E19" s="18">
        <v>0</v>
      </c>
      <c r="F19" s="62"/>
      <c r="G19" s="10"/>
      <c r="H19" s="10"/>
      <c r="I19" s="10"/>
      <c r="J19" s="10"/>
      <c r="K19" s="10"/>
      <c r="L19" s="10"/>
      <c r="M19" s="10"/>
      <c r="N19" s="10"/>
      <c r="O19" s="10"/>
      <c r="P19" s="10"/>
      <c r="Q19" s="10"/>
      <c r="R19" s="10"/>
      <c r="S19" s="10"/>
      <c r="T19" s="10"/>
      <c r="U19" s="10"/>
      <c r="V19" s="10"/>
      <c r="W19" s="10"/>
      <c r="X19" s="10"/>
      <c r="Y19" s="10"/>
      <c r="Z19" s="10"/>
    </row>
    <row r="20" spans="1:26" ht="12.75" customHeight="1" x14ac:dyDescent="0.25">
      <c r="A20" s="16" t="s">
        <v>297</v>
      </c>
      <c r="B20" s="17" t="s">
        <v>185</v>
      </c>
      <c r="C20" s="81">
        <v>950000</v>
      </c>
      <c r="D20" s="81">
        <v>475000</v>
      </c>
      <c r="E20" s="18">
        <v>151906</v>
      </c>
      <c r="F20" s="62">
        <v>0</v>
      </c>
      <c r="G20" s="10"/>
      <c r="H20" s="10"/>
      <c r="I20" s="10"/>
      <c r="J20" s="10"/>
      <c r="K20" s="10"/>
      <c r="L20" s="10"/>
      <c r="M20" s="10"/>
      <c r="N20" s="10"/>
      <c r="O20" s="10"/>
      <c r="P20" s="10"/>
      <c r="Q20" s="10"/>
      <c r="R20" s="10"/>
      <c r="S20" s="10"/>
      <c r="T20" s="10"/>
      <c r="U20" s="10"/>
      <c r="V20" s="10"/>
      <c r="W20" s="10"/>
      <c r="X20" s="10"/>
      <c r="Y20" s="10"/>
      <c r="Z20" s="10"/>
    </row>
    <row r="21" spans="1:26" ht="28.5" hidden="1" customHeight="1" x14ac:dyDescent="0.25">
      <c r="A21" s="16">
        <v>1151</v>
      </c>
      <c r="B21" s="17" t="s">
        <v>187</v>
      </c>
      <c r="C21" s="81"/>
      <c r="D21" s="81"/>
      <c r="E21" s="18"/>
      <c r="F21" s="62" t="e">
        <f>E21/D21*100</f>
        <v>#DIV/0!</v>
      </c>
      <c r="G21" s="10"/>
      <c r="H21" s="10"/>
      <c r="I21" s="10"/>
      <c r="J21" s="10"/>
      <c r="K21" s="10"/>
      <c r="L21" s="10"/>
      <c r="M21" s="10"/>
      <c r="N21" s="10"/>
      <c r="O21" s="10"/>
      <c r="P21" s="10"/>
      <c r="Q21" s="10"/>
      <c r="R21" s="10"/>
      <c r="S21" s="10"/>
      <c r="T21" s="10"/>
      <c r="U21" s="10"/>
      <c r="V21" s="10"/>
      <c r="W21" s="10"/>
      <c r="X21" s="10"/>
      <c r="Y21" s="10"/>
      <c r="Z21" s="10"/>
    </row>
    <row r="22" spans="1:26" ht="66" customHeight="1" x14ac:dyDescent="0.25">
      <c r="A22" s="80" t="s">
        <v>298</v>
      </c>
      <c r="B22" s="17" t="s">
        <v>299</v>
      </c>
      <c r="C22" s="81">
        <v>2944475</v>
      </c>
      <c r="D22" s="81">
        <v>2944475</v>
      </c>
      <c r="E22" s="18">
        <v>0</v>
      </c>
      <c r="F22" s="62">
        <v>0</v>
      </c>
      <c r="G22" s="10"/>
      <c r="H22" s="10"/>
      <c r="I22" s="10"/>
      <c r="J22" s="10"/>
      <c r="K22" s="10"/>
      <c r="L22" s="10"/>
      <c r="M22" s="10"/>
      <c r="N22" s="10"/>
      <c r="O22" s="10"/>
      <c r="P22" s="10"/>
      <c r="Q22" s="10"/>
      <c r="R22" s="10"/>
      <c r="S22" s="10"/>
      <c r="T22" s="10"/>
      <c r="U22" s="10"/>
      <c r="V22" s="10"/>
      <c r="W22" s="10"/>
      <c r="X22" s="10"/>
      <c r="Y22" s="10"/>
      <c r="Z22" s="10"/>
    </row>
    <row r="23" spans="1:26" ht="61.5" customHeight="1" x14ac:dyDescent="0.25">
      <c r="A23" s="80" t="s">
        <v>300</v>
      </c>
      <c r="B23" s="17" t="s">
        <v>301</v>
      </c>
      <c r="C23" s="81">
        <v>11777900</v>
      </c>
      <c r="D23" s="81">
        <v>6824900</v>
      </c>
      <c r="E23" s="18">
        <v>0</v>
      </c>
      <c r="F23" s="62">
        <v>0</v>
      </c>
      <c r="G23" s="10"/>
      <c r="H23" s="10"/>
      <c r="I23" s="10"/>
      <c r="J23" s="10"/>
      <c r="K23" s="10"/>
      <c r="L23" s="10"/>
      <c r="M23" s="10"/>
      <c r="N23" s="10"/>
      <c r="O23" s="10"/>
      <c r="P23" s="10"/>
      <c r="Q23" s="10"/>
      <c r="R23" s="10"/>
      <c r="S23" s="10"/>
      <c r="T23" s="10"/>
      <c r="U23" s="10"/>
      <c r="V23" s="10"/>
      <c r="W23" s="10"/>
      <c r="X23" s="10"/>
      <c r="Y23" s="10"/>
      <c r="Z23" s="10"/>
    </row>
    <row r="24" spans="1:26" ht="18" hidden="1" customHeight="1" x14ac:dyDescent="0.25">
      <c r="A24" s="80" t="s">
        <v>302</v>
      </c>
      <c r="B24" s="17" t="s">
        <v>303</v>
      </c>
      <c r="C24" s="81">
        <v>0</v>
      </c>
      <c r="D24" s="81">
        <v>0</v>
      </c>
      <c r="E24" s="18">
        <v>0</v>
      </c>
      <c r="F24" s="62" t="e">
        <f>E24/D24*100</f>
        <v>#DIV/0!</v>
      </c>
      <c r="G24" s="10"/>
      <c r="H24" s="10"/>
      <c r="I24" s="10"/>
      <c r="J24" s="10"/>
      <c r="K24" s="10"/>
      <c r="L24" s="10"/>
      <c r="M24" s="10"/>
      <c r="N24" s="10"/>
      <c r="O24" s="10"/>
      <c r="P24" s="10"/>
      <c r="Q24" s="10"/>
      <c r="R24" s="10"/>
      <c r="S24" s="10"/>
      <c r="T24" s="10"/>
      <c r="U24" s="10"/>
      <c r="V24" s="10"/>
      <c r="W24" s="10"/>
      <c r="X24" s="10"/>
      <c r="Y24" s="10"/>
      <c r="Z24" s="10"/>
    </row>
    <row r="25" spans="1:26" ht="12.75" hidden="1" customHeight="1" x14ac:dyDescent="0.25">
      <c r="A25" s="80" t="s">
        <v>304</v>
      </c>
      <c r="B25" s="17" t="s">
        <v>305</v>
      </c>
      <c r="C25" s="81">
        <v>0</v>
      </c>
      <c r="D25" s="81">
        <v>0</v>
      </c>
      <c r="E25" s="18">
        <v>0</v>
      </c>
      <c r="F25" s="62">
        <v>0</v>
      </c>
      <c r="G25" s="117"/>
      <c r="H25" s="10"/>
      <c r="I25" s="10"/>
      <c r="J25" s="10"/>
      <c r="K25" s="10"/>
      <c r="L25" s="10"/>
      <c r="M25" s="10"/>
      <c r="N25" s="10"/>
      <c r="O25" s="10"/>
      <c r="P25" s="10"/>
      <c r="Q25" s="10"/>
      <c r="R25" s="10"/>
      <c r="S25" s="10"/>
      <c r="T25" s="10"/>
      <c r="U25" s="10"/>
      <c r="V25" s="10"/>
      <c r="W25" s="10"/>
      <c r="X25" s="10"/>
      <c r="Y25" s="10"/>
      <c r="Z25" s="10"/>
    </row>
    <row r="26" spans="1:26" ht="58.5" customHeight="1" x14ac:dyDescent="0.25">
      <c r="A26" s="80" t="s">
        <v>306</v>
      </c>
      <c r="B26" s="17" t="s">
        <v>307</v>
      </c>
      <c r="C26" s="81">
        <v>1200000</v>
      </c>
      <c r="D26" s="81">
        <v>1200000</v>
      </c>
      <c r="E26" s="18">
        <v>0</v>
      </c>
      <c r="F26" s="62">
        <v>0</v>
      </c>
      <c r="G26" s="10"/>
      <c r="H26" s="10"/>
      <c r="I26" s="10"/>
      <c r="J26" s="10"/>
      <c r="K26" s="10"/>
      <c r="L26" s="10"/>
      <c r="M26" s="10"/>
      <c r="N26" s="10"/>
      <c r="O26" s="10"/>
      <c r="P26" s="10"/>
      <c r="Q26" s="10"/>
      <c r="R26" s="10"/>
      <c r="S26" s="10"/>
      <c r="T26" s="10"/>
      <c r="U26" s="10"/>
      <c r="V26" s="10"/>
      <c r="W26" s="10"/>
      <c r="X26" s="10"/>
      <c r="Y26" s="10"/>
      <c r="Z26" s="10"/>
    </row>
    <row r="27" spans="1:26" ht="66" customHeight="1" x14ac:dyDescent="0.25">
      <c r="A27" s="80" t="s">
        <v>308</v>
      </c>
      <c r="B27" s="17" t="s">
        <v>309</v>
      </c>
      <c r="C27" s="81">
        <v>495000</v>
      </c>
      <c r="D27" s="81">
        <v>495000</v>
      </c>
      <c r="E27" s="18">
        <v>0</v>
      </c>
      <c r="F27" s="62">
        <v>0</v>
      </c>
      <c r="G27" s="10"/>
      <c r="H27" s="10"/>
      <c r="I27" s="10"/>
      <c r="J27" s="10"/>
      <c r="K27" s="10"/>
      <c r="L27" s="10"/>
      <c r="M27" s="10"/>
      <c r="N27" s="10"/>
      <c r="O27" s="10"/>
      <c r="P27" s="10"/>
      <c r="Q27" s="10"/>
      <c r="R27" s="10"/>
      <c r="S27" s="10"/>
      <c r="T27" s="10"/>
      <c r="U27" s="10"/>
      <c r="V27" s="10"/>
      <c r="W27" s="10"/>
      <c r="X27" s="10"/>
      <c r="Y27" s="10"/>
      <c r="Z27" s="10"/>
    </row>
    <row r="28" spans="1:26" ht="84.75" customHeight="1" x14ac:dyDescent="0.25">
      <c r="A28" s="80" t="s">
        <v>310</v>
      </c>
      <c r="B28" s="17" t="s">
        <v>311</v>
      </c>
      <c r="C28" s="81">
        <v>125218</v>
      </c>
      <c r="D28" s="81">
        <v>125218</v>
      </c>
      <c r="E28" s="18">
        <v>0</v>
      </c>
      <c r="F28" s="62">
        <f>E28/D28*100</f>
        <v>0</v>
      </c>
      <c r="G28" s="10"/>
      <c r="H28" s="10"/>
      <c r="I28" s="10"/>
      <c r="J28" s="10"/>
      <c r="K28" s="10"/>
      <c r="L28" s="10"/>
      <c r="M28" s="10"/>
      <c r="N28" s="10"/>
      <c r="O28" s="10"/>
      <c r="P28" s="10"/>
      <c r="Q28" s="10"/>
      <c r="R28" s="10"/>
      <c r="S28" s="10"/>
      <c r="T28" s="10"/>
      <c r="U28" s="10"/>
      <c r="V28" s="10"/>
      <c r="W28" s="10"/>
      <c r="X28" s="10"/>
      <c r="Y28" s="10"/>
      <c r="Z28" s="10"/>
    </row>
    <row r="29" spans="1:26" ht="12.75" hidden="1" customHeight="1" x14ac:dyDescent="0.25">
      <c r="A29" s="80" t="s">
        <v>191</v>
      </c>
      <c r="B29" s="17" t="s">
        <v>312</v>
      </c>
      <c r="C29" s="81"/>
      <c r="D29" s="81"/>
      <c r="E29" s="18">
        <v>0</v>
      </c>
      <c r="F29" s="62">
        <v>0</v>
      </c>
      <c r="G29" s="10"/>
      <c r="H29" s="10"/>
      <c r="I29" s="10"/>
      <c r="J29" s="10"/>
      <c r="K29" s="10"/>
      <c r="L29" s="10"/>
      <c r="M29" s="10"/>
      <c r="N29" s="10"/>
      <c r="O29" s="10"/>
      <c r="P29" s="10"/>
      <c r="Q29" s="10"/>
      <c r="R29" s="10"/>
      <c r="S29" s="10"/>
      <c r="T29" s="10"/>
      <c r="U29" s="10"/>
      <c r="V29" s="10"/>
      <c r="W29" s="10"/>
      <c r="X29" s="10"/>
      <c r="Y29" s="10"/>
      <c r="Z29" s="10"/>
    </row>
    <row r="30" spans="1:26" ht="12.75" hidden="1" customHeight="1" x14ac:dyDescent="0.25">
      <c r="A30" s="80" t="s">
        <v>313</v>
      </c>
      <c r="B30" s="17" t="s">
        <v>314</v>
      </c>
      <c r="C30" s="81"/>
      <c r="D30" s="81"/>
      <c r="E30" s="18"/>
      <c r="F30" s="62" t="e">
        <f>E30/D30*100</f>
        <v>#DIV/0!</v>
      </c>
      <c r="G30" s="10"/>
      <c r="H30" s="10"/>
      <c r="I30" s="10"/>
      <c r="J30" s="10"/>
      <c r="K30" s="10"/>
      <c r="L30" s="10"/>
      <c r="M30" s="10"/>
      <c r="N30" s="10"/>
      <c r="O30" s="10"/>
      <c r="P30" s="10"/>
      <c r="Q30" s="10"/>
      <c r="R30" s="10"/>
      <c r="S30" s="10"/>
      <c r="T30" s="10"/>
      <c r="U30" s="10"/>
      <c r="V30" s="10"/>
      <c r="W30" s="10"/>
      <c r="X30" s="10"/>
      <c r="Y30" s="10"/>
      <c r="Z30" s="10"/>
    </row>
    <row r="31" spans="1:26" ht="39.75" customHeight="1" x14ac:dyDescent="0.25">
      <c r="A31" s="80" t="s">
        <v>315</v>
      </c>
      <c r="B31" s="17" t="s">
        <v>316</v>
      </c>
      <c r="C31" s="81">
        <v>7462821</v>
      </c>
      <c r="D31" s="81">
        <v>7462821</v>
      </c>
      <c r="E31" s="18">
        <v>0</v>
      </c>
      <c r="F31" s="62">
        <v>0</v>
      </c>
      <c r="G31" s="10"/>
      <c r="H31" s="10"/>
      <c r="I31" s="10"/>
      <c r="J31" s="10"/>
      <c r="K31" s="10"/>
      <c r="L31" s="10"/>
      <c r="M31" s="10"/>
      <c r="N31" s="10"/>
      <c r="O31" s="10"/>
      <c r="P31" s="10"/>
      <c r="Q31" s="10"/>
      <c r="R31" s="10"/>
      <c r="S31" s="10"/>
      <c r="T31" s="10"/>
      <c r="U31" s="10"/>
      <c r="V31" s="10"/>
      <c r="W31" s="10"/>
      <c r="X31" s="10"/>
      <c r="Y31" s="10"/>
      <c r="Z31" s="10"/>
    </row>
    <row r="32" spans="1:26" ht="67.5" hidden="1" customHeight="1" x14ac:dyDescent="0.25">
      <c r="A32" s="80" t="s">
        <v>317</v>
      </c>
      <c r="B32" s="17" t="s">
        <v>318</v>
      </c>
      <c r="C32" s="81"/>
      <c r="D32" s="81"/>
      <c r="E32" s="18">
        <v>0</v>
      </c>
      <c r="F32" s="62">
        <v>0</v>
      </c>
      <c r="G32" s="10"/>
      <c r="H32" s="10"/>
      <c r="I32" s="10"/>
      <c r="J32" s="10"/>
      <c r="K32" s="10"/>
      <c r="L32" s="10"/>
      <c r="M32" s="10"/>
      <c r="N32" s="10"/>
      <c r="O32" s="10"/>
      <c r="P32" s="10"/>
      <c r="Q32" s="10"/>
      <c r="R32" s="10"/>
      <c r="S32" s="10"/>
      <c r="T32" s="10"/>
      <c r="U32" s="10"/>
      <c r="V32" s="10"/>
      <c r="W32" s="10"/>
      <c r="X32" s="10"/>
      <c r="Y32" s="10"/>
      <c r="Z32" s="10"/>
    </row>
    <row r="33" spans="1:26" ht="55.5" hidden="1" customHeight="1" x14ac:dyDescent="0.25">
      <c r="A33" s="80" t="s">
        <v>319</v>
      </c>
      <c r="B33" s="17" t="s">
        <v>320</v>
      </c>
      <c r="C33" s="81"/>
      <c r="D33" s="81"/>
      <c r="E33" s="18">
        <v>0</v>
      </c>
      <c r="F33" s="62">
        <v>0</v>
      </c>
      <c r="G33" s="10"/>
      <c r="H33" s="10"/>
      <c r="I33" s="10"/>
      <c r="J33" s="10"/>
      <c r="K33" s="10"/>
      <c r="L33" s="10"/>
      <c r="M33" s="10"/>
      <c r="N33" s="10"/>
      <c r="O33" s="10"/>
      <c r="P33" s="10"/>
      <c r="Q33" s="10"/>
      <c r="R33" s="10"/>
      <c r="S33" s="10"/>
      <c r="T33" s="10"/>
      <c r="U33" s="10"/>
      <c r="V33" s="10"/>
      <c r="W33" s="10"/>
      <c r="X33" s="10"/>
      <c r="Y33" s="10"/>
      <c r="Z33" s="10"/>
    </row>
    <row r="34" spans="1:26" ht="16.5" customHeight="1" x14ac:dyDescent="0.2">
      <c r="A34" s="92" t="s">
        <v>197</v>
      </c>
      <c r="B34" s="93" t="s">
        <v>198</v>
      </c>
      <c r="C34" s="94">
        <f t="shared" ref="C34:D34" si="1">SUM(C35:C37)</f>
        <v>800000</v>
      </c>
      <c r="D34" s="94">
        <f t="shared" si="1"/>
        <v>0</v>
      </c>
      <c r="E34" s="23">
        <v>0</v>
      </c>
      <c r="F34" s="63">
        <v>0</v>
      </c>
      <c r="G34" s="79"/>
      <c r="H34" s="1"/>
      <c r="I34" s="1"/>
      <c r="J34" s="1"/>
      <c r="K34" s="1"/>
      <c r="L34" s="1"/>
      <c r="M34" s="1"/>
      <c r="N34" s="1"/>
      <c r="O34" s="1"/>
      <c r="P34" s="1"/>
      <c r="Q34" s="1"/>
      <c r="R34" s="1"/>
      <c r="S34" s="1"/>
      <c r="T34" s="1"/>
      <c r="U34" s="1"/>
      <c r="V34" s="1"/>
      <c r="W34" s="1"/>
      <c r="X34" s="1"/>
      <c r="Y34" s="1"/>
      <c r="Z34" s="1"/>
    </row>
    <row r="35" spans="1:26" ht="17.25" hidden="1" customHeight="1" x14ac:dyDescent="0.25">
      <c r="A35" s="80" t="s">
        <v>321</v>
      </c>
      <c r="B35" s="17" t="s">
        <v>322</v>
      </c>
      <c r="C35" s="81"/>
      <c r="D35" s="81"/>
      <c r="E35" s="18">
        <v>0</v>
      </c>
      <c r="F35" s="62">
        <v>0</v>
      </c>
      <c r="G35" s="10"/>
      <c r="H35" s="10"/>
      <c r="I35" s="10"/>
      <c r="J35" s="10"/>
      <c r="K35" s="10"/>
      <c r="L35" s="10"/>
      <c r="M35" s="10"/>
      <c r="N35" s="10"/>
      <c r="O35" s="10"/>
      <c r="P35" s="10"/>
      <c r="Q35" s="10"/>
      <c r="R35" s="10"/>
      <c r="S35" s="10"/>
      <c r="T35" s="10"/>
      <c r="U35" s="10"/>
      <c r="V35" s="10"/>
      <c r="W35" s="10"/>
      <c r="X35" s="10"/>
      <c r="Y35" s="10"/>
      <c r="Z35" s="10"/>
    </row>
    <row r="36" spans="1:26" ht="29.25" hidden="1" customHeight="1" x14ac:dyDescent="0.25">
      <c r="A36" s="80" t="s">
        <v>253</v>
      </c>
      <c r="B36" s="17" t="s">
        <v>201</v>
      </c>
      <c r="C36" s="81"/>
      <c r="D36" s="81"/>
      <c r="E36" s="18">
        <v>0</v>
      </c>
      <c r="F36" s="62">
        <v>0</v>
      </c>
      <c r="G36" s="10"/>
      <c r="H36" s="10"/>
      <c r="I36" s="10"/>
      <c r="J36" s="10"/>
      <c r="K36" s="10"/>
      <c r="L36" s="10"/>
      <c r="M36" s="10"/>
      <c r="N36" s="10"/>
      <c r="O36" s="10"/>
      <c r="P36" s="10"/>
      <c r="Q36" s="10"/>
      <c r="R36" s="10"/>
      <c r="S36" s="10"/>
      <c r="T36" s="10"/>
      <c r="U36" s="10"/>
      <c r="V36" s="10"/>
      <c r="W36" s="10"/>
      <c r="X36" s="10"/>
      <c r="Y36" s="10"/>
      <c r="Z36" s="10"/>
    </row>
    <row r="37" spans="1:26" ht="43.5" customHeight="1" x14ac:dyDescent="0.25">
      <c r="A37" s="80" t="s">
        <v>323</v>
      </c>
      <c r="B37" s="17" t="s">
        <v>324</v>
      </c>
      <c r="C37" s="81">
        <v>800000</v>
      </c>
      <c r="D37" s="81">
        <v>0</v>
      </c>
      <c r="E37" s="18">
        <v>0</v>
      </c>
      <c r="F37" s="62">
        <v>0</v>
      </c>
      <c r="G37" s="10"/>
      <c r="H37" s="10"/>
      <c r="I37" s="10"/>
      <c r="J37" s="10"/>
      <c r="K37" s="10"/>
      <c r="L37" s="10"/>
      <c r="M37" s="10"/>
      <c r="N37" s="10"/>
      <c r="O37" s="10"/>
      <c r="P37" s="10"/>
      <c r="Q37" s="10"/>
      <c r="R37" s="10"/>
      <c r="S37" s="10"/>
      <c r="T37" s="10"/>
      <c r="U37" s="10"/>
      <c r="V37" s="10"/>
      <c r="W37" s="10"/>
      <c r="X37" s="10"/>
      <c r="Y37" s="10"/>
      <c r="Z37" s="10"/>
    </row>
    <row r="38" spans="1:26" ht="16.5" customHeight="1" x14ac:dyDescent="0.2">
      <c r="A38" s="92">
        <v>3000</v>
      </c>
      <c r="B38" s="93" t="s">
        <v>202</v>
      </c>
      <c r="C38" s="94">
        <f t="shared" ref="C38:E38" si="2">SUM(C39:C41)</f>
        <v>0</v>
      </c>
      <c r="D38" s="94">
        <f t="shared" si="2"/>
        <v>0</v>
      </c>
      <c r="E38" s="23">
        <f t="shared" si="2"/>
        <v>1077901.8800000001</v>
      </c>
      <c r="F38" s="63">
        <v>0</v>
      </c>
      <c r="G38" s="79"/>
      <c r="H38" s="1"/>
      <c r="I38" s="1"/>
      <c r="J38" s="1"/>
      <c r="K38" s="1"/>
      <c r="L38" s="1"/>
      <c r="M38" s="1"/>
      <c r="N38" s="1"/>
      <c r="O38" s="1"/>
      <c r="P38" s="1"/>
      <c r="Q38" s="1"/>
      <c r="R38" s="1"/>
      <c r="S38" s="1"/>
      <c r="T38" s="1"/>
      <c r="U38" s="1"/>
      <c r="V38" s="1"/>
      <c r="W38" s="1"/>
      <c r="X38" s="1"/>
      <c r="Y38" s="1"/>
      <c r="Z38" s="1"/>
    </row>
    <row r="39" spans="1:26" ht="44.25" customHeight="1" x14ac:dyDescent="0.25">
      <c r="A39" s="16">
        <v>3104</v>
      </c>
      <c r="B39" s="17" t="s">
        <v>206</v>
      </c>
      <c r="C39" s="81">
        <v>0</v>
      </c>
      <c r="D39" s="81">
        <v>0</v>
      </c>
      <c r="E39" s="18">
        <v>343715.08</v>
      </c>
      <c r="F39" s="62">
        <v>0</v>
      </c>
      <c r="G39" s="10"/>
      <c r="H39" s="10"/>
      <c r="I39" s="10"/>
      <c r="J39" s="10"/>
      <c r="K39" s="10"/>
      <c r="L39" s="10"/>
      <c r="M39" s="10"/>
      <c r="N39" s="10"/>
      <c r="O39" s="10"/>
      <c r="P39" s="10"/>
      <c r="Q39" s="10"/>
      <c r="R39" s="10"/>
      <c r="S39" s="10"/>
      <c r="T39" s="10"/>
      <c r="U39" s="10"/>
      <c r="V39" s="10"/>
      <c r="W39" s="10"/>
      <c r="X39" s="10"/>
      <c r="Y39" s="10"/>
      <c r="Z39" s="10"/>
    </row>
    <row r="40" spans="1:26" ht="17.25" customHeight="1" x14ac:dyDescent="0.25">
      <c r="A40" s="80" t="s">
        <v>325</v>
      </c>
      <c r="B40" s="17" t="s">
        <v>326</v>
      </c>
      <c r="C40" s="81">
        <v>0</v>
      </c>
      <c r="D40" s="81">
        <v>0</v>
      </c>
      <c r="E40" s="18">
        <v>734186.8</v>
      </c>
      <c r="F40" s="62">
        <v>0</v>
      </c>
      <c r="G40" s="10"/>
      <c r="H40" s="10"/>
      <c r="I40" s="10"/>
      <c r="J40" s="10"/>
      <c r="K40" s="10"/>
      <c r="L40" s="10"/>
      <c r="M40" s="10"/>
      <c r="N40" s="10"/>
      <c r="O40" s="10"/>
      <c r="P40" s="10"/>
      <c r="Q40" s="10"/>
      <c r="R40" s="10"/>
      <c r="S40" s="10"/>
      <c r="T40" s="10"/>
      <c r="U40" s="10"/>
      <c r="V40" s="10"/>
      <c r="W40" s="10"/>
      <c r="X40" s="10"/>
      <c r="Y40" s="10"/>
      <c r="Z40" s="10"/>
    </row>
    <row r="41" spans="1:26" ht="53.25" hidden="1" customHeight="1" x14ac:dyDescent="0.25">
      <c r="A41" s="80" t="s">
        <v>327</v>
      </c>
      <c r="B41" s="17" t="s">
        <v>328</v>
      </c>
      <c r="C41" s="81">
        <v>0</v>
      </c>
      <c r="D41" s="81">
        <v>0</v>
      </c>
      <c r="E41" s="18">
        <v>0</v>
      </c>
      <c r="F41" s="62">
        <v>0</v>
      </c>
      <c r="G41" s="10"/>
      <c r="H41" s="10"/>
      <c r="I41" s="10"/>
      <c r="J41" s="10"/>
      <c r="K41" s="10"/>
      <c r="L41" s="10"/>
      <c r="M41" s="10"/>
      <c r="N41" s="10"/>
      <c r="O41" s="10"/>
      <c r="P41" s="10"/>
      <c r="Q41" s="10"/>
      <c r="R41" s="10"/>
      <c r="S41" s="10"/>
      <c r="T41" s="10"/>
      <c r="U41" s="10"/>
      <c r="V41" s="10"/>
      <c r="W41" s="10"/>
      <c r="X41" s="10"/>
      <c r="Y41" s="10"/>
      <c r="Z41" s="10"/>
    </row>
    <row r="42" spans="1:26" ht="16.5" customHeight="1" x14ac:dyDescent="0.2">
      <c r="A42" s="92">
        <v>4000</v>
      </c>
      <c r="B42" s="93" t="s">
        <v>214</v>
      </c>
      <c r="C42" s="94">
        <f t="shared" ref="C42:E42" si="3">SUM(C43:C45)</f>
        <v>23000</v>
      </c>
      <c r="D42" s="94">
        <f t="shared" si="3"/>
        <v>11500</v>
      </c>
      <c r="E42" s="23">
        <f t="shared" si="3"/>
        <v>61441</v>
      </c>
      <c r="F42" s="63">
        <v>0</v>
      </c>
      <c r="G42" s="79"/>
      <c r="H42" s="1"/>
      <c r="I42" s="1"/>
      <c r="J42" s="1"/>
      <c r="K42" s="1"/>
      <c r="L42" s="1"/>
      <c r="M42" s="1"/>
      <c r="N42" s="1"/>
      <c r="O42" s="1"/>
      <c r="P42" s="1"/>
      <c r="Q42" s="1"/>
      <c r="R42" s="1"/>
      <c r="S42" s="1"/>
      <c r="T42" s="1"/>
      <c r="U42" s="1"/>
      <c r="V42" s="1"/>
      <c r="W42" s="1"/>
      <c r="X42" s="1"/>
      <c r="Y42" s="1"/>
      <c r="Z42" s="1"/>
    </row>
    <row r="43" spans="1:26" ht="14.25" customHeight="1" x14ac:dyDescent="0.25">
      <c r="A43" s="80">
        <v>4030</v>
      </c>
      <c r="B43" s="17" t="s">
        <v>215</v>
      </c>
      <c r="C43" s="81">
        <v>0</v>
      </c>
      <c r="D43" s="81">
        <v>0</v>
      </c>
      <c r="E43" s="18">
        <v>37885</v>
      </c>
      <c r="F43" s="62">
        <v>0</v>
      </c>
      <c r="G43" s="10"/>
      <c r="H43" s="10"/>
      <c r="I43" s="10"/>
      <c r="J43" s="10"/>
      <c r="K43" s="10"/>
      <c r="L43" s="10"/>
      <c r="M43" s="10"/>
      <c r="N43" s="10"/>
      <c r="O43" s="10"/>
      <c r="P43" s="10"/>
      <c r="Q43" s="10"/>
      <c r="R43" s="10"/>
      <c r="S43" s="10"/>
      <c r="T43" s="10"/>
      <c r="U43" s="10"/>
      <c r="V43" s="10"/>
      <c r="W43" s="10"/>
      <c r="X43" s="10"/>
      <c r="Y43" s="10"/>
      <c r="Z43" s="10"/>
    </row>
    <row r="44" spans="1:26" ht="14.25" customHeight="1" x14ac:dyDescent="0.25">
      <c r="A44" s="80" t="s">
        <v>329</v>
      </c>
      <c r="B44" s="17" t="s">
        <v>330</v>
      </c>
      <c r="C44" s="81">
        <v>23000</v>
      </c>
      <c r="D44" s="81">
        <v>11500</v>
      </c>
      <c r="E44" s="18">
        <v>0</v>
      </c>
      <c r="F44" s="62">
        <v>0</v>
      </c>
      <c r="G44" s="10"/>
      <c r="H44" s="10"/>
      <c r="I44" s="10"/>
      <c r="J44" s="10"/>
      <c r="K44" s="10"/>
      <c r="L44" s="10"/>
      <c r="M44" s="10"/>
      <c r="N44" s="10"/>
      <c r="O44" s="10"/>
      <c r="P44" s="10"/>
      <c r="Q44" s="10"/>
      <c r="R44" s="10"/>
      <c r="S44" s="10"/>
      <c r="T44" s="10"/>
      <c r="U44" s="10"/>
      <c r="V44" s="10"/>
      <c r="W44" s="10"/>
      <c r="X44" s="10"/>
      <c r="Y44" s="10"/>
      <c r="Z44" s="10"/>
    </row>
    <row r="45" spans="1:26" ht="26.25" customHeight="1" x14ac:dyDescent="0.25">
      <c r="A45" s="16">
        <v>4060</v>
      </c>
      <c r="B45" s="17" t="s">
        <v>217</v>
      </c>
      <c r="C45" s="81">
        <v>0</v>
      </c>
      <c r="D45" s="81">
        <v>0</v>
      </c>
      <c r="E45" s="18">
        <v>23556</v>
      </c>
      <c r="F45" s="62">
        <v>0</v>
      </c>
      <c r="G45" s="10"/>
      <c r="H45" s="10"/>
      <c r="I45" s="10"/>
      <c r="J45" s="10"/>
      <c r="K45" s="10"/>
      <c r="L45" s="10"/>
      <c r="M45" s="10"/>
      <c r="N45" s="10"/>
      <c r="O45" s="10"/>
      <c r="P45" s="10"/>
      <c r="Q45" s="10"/>
      <c r="R45" s="10"/>
      <c r="S45" s="10"/>
      <c r="T45" s="10"/>
      <c r="U45" s="10"/>
      <c r="V45" s="10"/>
      <c r="W45" s="10"/>
      <c r="X45" s="10"/>
      <c r="Y45" s="10"/>
      <c r="Z45" s="10"/>
    </row>
    <row r="46" spans="1:26" ht="16.5" customHeight="1" x14ac:dyDescent="0.2">
      <c r="A46" s="92">
        <v>5000</v>
      </c>
      <c r="B46" s="93" t="s">
        <v>219</v>
      </c>
      <c r="C46" s="94">
        <f t="shared" ref="C46:E46" si="4">C47</f>
        <v>414000</v>
      </c>
      <c r="D46" s="94">
        <f t="shared" si="4"/>
        <v>207000</v>
      </c>
      <c r="E46" s="23">
        <f t="shared" si="4"/>
        <v>94234</v>
      </c>
      <c r="F46" s="63">
        <v>0</v>
      </c>
      <c r="G46" s="79"/>
      <c r="H46" s="1"/>
      <c r="I46" s="1"/>
      <c r="J46" s="1"/>
      <c r="K46" s="1"/>
      <c r="L46" s="1"/>
      <c r="M46" s="1"/>
      <c r="N46" s="1"/>
      <c r="O46" s="1"/>
      <c r="P46" s="1"/>
      <c r="Q46" s="1"/>
      <c r="R46" s="1"/>
      <c r="S46" s="1"/>
      <c r="T46" s="1"/>
      <c r="U46" s="1"/>
      <c r="V46" s="1"/>
      <c r="W46" s="1"/>
      <c r="X46" s="1"/>
      <c r="Y46" s="1"/>
      <c r="Z46" s="1"/>
    </row>
    <row r="47" spans="1:26" ht="12.75" customHeight="1" x14ac:dyDescent="0.25">
      <c r="A47" s="16">
        <v>5031</v>
      </c>
      <c r="B47" s="17" t="s">
        <v>222</v>
      </c>
      <c r="C47" s="81">
        <v>414000</v>
      </c>
      <c r="D47" s="81">
        <v>207000</v>
      </c>
      <c r="E47" s="18">
        <v>94234</v>
      </c>
      <c r="F47" s="62">
        <v>0</v>
      </c>
      <c r="G47" s="10"/>
      <c r="H47" s="10"/>
      <c r="I47" s="10"/>
      <c r="J47" s="10"/>
      <c r="K47" s="10"/>
      <c r="L47" s="10"/>
      <c r="M47" s="10"/>
      <c r="N47" s="10"/>
      <c r="O47" s="10"/>
      <c r="P47" s="10"/>
      <c r="Q47" s="10"/>
      <c r="R47" s="10"/>
      <c r="S47" s="10"/>
      <c r="T47" s="10"/>
      <c r="U47" s="10"/>
      <c r="V47" s="10"/>
      <c r="W47" s="10"/>
      <c r="X47" s="10"/>
      <c r="Y47" s="10"/>
      <c r="Z47" s="10"/>
    </row>
    <row r="48" spans="1:26" ht="16.5" customHeight="1" x14ac:dyDescent="0.2">
      <c r="A48" s="92" t="s">
        <v>227</v>
      </c>
      <c r="B48" s="93" t="s">
        <v>228</v>
      </c>
      <c r="C48" s="94">
        <f t="shared" ref="C48:D48" si="5">SUM(C49:C50)</f>
        <v>2490000</v>
      </c>
      <c r="D48" s="94">
        <f t="shared" si="5"/>
        <v>1490000</v>
      </c>
      <c r="E48" s="23">
        <v>0</v>
      </c>
      <c r="F48" s="63">
        <v>0</v>
      </c>
      <c r="G48" s="79"/>
      <c r="H48" s="1"/>
      <c r="I48" s="1"/>
      <c r="J48" s="1"/>
      <c r="K48" s="1"/>
      <c r="L48" s="1"/>
      <c r="M48" s="1"/>
      <c r="N48" s="1"/>
      <c r="O48" s="1"/>
      <c r="P48" s="1"/>
      <c r="Q48" s="1"/>
      <c r="R48" s="1"/>
      <c r="S48" s="1"/>
      <c r="T48" s="1"/>
      <c r="U48" s="1"/>
      <c r="V48" s="1"/>
      <c r="W48" s="1"/>
      <c r="X48" s="1"/>
      <c r="Y48" s="1"/>
      <c r="Z48" s="1"/>
    </row>
    <row r="49" spans="1:26" ht="18" hidden="1" customHeight="1" x14ac:dyDescent="0.25">
      <c r="A49" s="16">
        <v>6030</v>
      </c>
      <c r="B49" s="17" t="s">
        <v>232</v>
      </c>
      <c r="C49" s="81"/>
      <c r="D49" s="81"/>
      <c r="E49" s="18"/>
      <c r="F49" s="62" t="e">
        <f>E49/D49*100</f>
        <v>#DIV/0!</v>
      </c>
      <c r="G49" s="117"/>
      <c r="H49" s="10"/>
      <c r="I49" s="10"/>
      <c r="J49" s="10"/>
      <c r="K49" s="10"/>
      <c r="L49" s="10"/>
      <c r="M49" s="10"/>
      <c r="N49" s="10"/>
      <c r="O49" s="10"/>
      <c r="P49" s="10"/>
      <c r="Q49" s="10"/>
      <c r="R49" s="10"/>
      <c r="S49" s="10"/>
      <c r="T49" s="10"/>
      <c r="U49" s="10"/>
      <c r="V49" s="10"/>
      <c r="W49" s="10"/>
      <c r="X49" s="10"/>
      <c r="Y49" s="10"/>
      <c r="Z49" s="10"/>
    </row>
    <row r="50" spans="1:26" ht="43.5" customHeight="1" x14ac:dyDescent="0.25">
      <c r="A50" s="80" t="s">
        <v>331</v>
      </c>
      <c r="B50" s="17" t="s">
        <v>332</v>
      </c>
      <c r="C50" s="81">
        <v>2490000</v>
      </c>
      <c r="D50" s="81">
        <v>1490000</v>
      </c>
      <c r="E50" s="18">
        <v>0</v>
      </c>
      <c r="F50" s="62">
        <v>0</v>
      </c>
      <c r="G50" s="117"/>
      <c r="H50" s="10"/>
      <c r="I50" s="10"/>
      <c r="J50" s="10"/>
      <c r="K50" s="10"/>
      <c r="L50" s="10"/>
      <c r="M50" s="10"/>
      <c r="N50" s="10"/>
      <c r="O50" s="10"/>
      <c r="P50" s="10"/>
      <c r="Q50" s="10"/>
      <c r="R50" s="10"/>
      <c r="S50" s="10"/>
      <c r="T50" s="10"/>
      <c r="U50" s="10"/>
      <c r="V50" s="10"/>
      <c r="W50" s="10"/>
      <c r="X50" s="10"/>
      <c r="Y50" s="10"/>
      <c r="Z50" s="10"/>
    </row>
    <row r="51" spans="1:26" ht="16.5" customHeight="1" x14ac:dyDescent="0.2">
      <c r="A51" s="92" t="s">
        <v>235</v>
      </c>
      <c r="B51" s="93" t="s">
        <v>236</v>
      </c>
      <c r="C51" s="94">
        <f t="shared" ref="C51:E51" si="6">SUM(C52:C55)</f>
        <v>27612784</v>
      </c>
      <c r="D51" s="94">
        <f t="shared" si="6"/>
        <v>25811360</v>
      </c>
      <c r="E51" s="23">
        <f t="shared" si="6"/>
        <v>24034872.870000001</v>
      </c>
      <c r="F51" s="63">
        <f>E51/D51*100</f>
        <v>93.117421437692556</v>
      </c>
      <c r="G51" s="79"/>
      <c r="H51" s="1"/>
      <c r="I51" s="1"/>
      <c r="J51" s="1"/>
      <c r="K51" s="1"/>
      <c r="L51" s="1"/>
      <c r="M51" s="1"/>
      <c r="N51" s="1"/>
      <c r="O51" s="1"/>
      <c r="P51" s="1"/>
      <c r="Q51" s="1"/>
      <c r="R51" s="1"/>
      <c r="S51" s="1"/>
      <c r="T51" s="1"/>
      <c r="U51" s="1"/>
      <c r="V51" s="1"/>
      <c r="W51" s="1"/>
      <c r="X51" s="1"/>
      <c r="Y51" s="1"/>
      <c r="Z51" s="1"/>
    </row>
    <row r="52" spans="1:26" ht="12.75" customHeight="1" x14ac:dyDescent="0.25">
      <c r="A52" s="80" t="s">
        <v>333</v>
      </c>
      <c r="B52" s="17" t="s">
        <v>237</v>
      </c>
      <c r="C52" s="81">
        <v>400000</v>
      </c>
      <c r="D52" s="81">
        <v>400000</v>
      </c>
      <c r="E52" s="18">
        <v>20000</v>
      </c>
      <c r="F52" s="118">
        <v>0</v>
      </c>
      <c r="G52" s="10"/>
      <c r="H52" s="10"/>
      <c r="I52" s="10"/>
      <c r="J52" s="10"/>
      <c r="K52" s="10"/>
      <c r="L52" s="10"/>
      <c r="M52" s="10"/>
      <c r="N52" s="10"/>
      <c r="O52" s="10"/>
      <c r="P52" s="10"/>
      <c r="Q52" s="10"/>
      <c r="R52" s="10"/>
      <c r="S52" s="10"/>
      <c r="T52" s="10"/>
      <c r="U52" s="10"/>
      <c r="V52" s="10"/>
      <c r="W52" s="10"/>
      <c r="X52" s="10"/>
      <c r="Y52" s="10"/>
      <c r="Z52" s="10"/>
    </row>
    <row r="53" spans="1:26" ht="12.75" hidden="1" customHeight="1" x14ac:dyDescent="0.25">
      <c r="A53" s="16">
        <v>7350</v>
      </c>
      <c r="B53" s="17" t="s">
        <v>334</v>
      </c>
      <c r="C53" s="81">
        <v>0</v>
      </c>
      <c r="D53" s="81">
        <v>0</v>
      </c>
      <c r="E53" s="81">
        <v>0</v>
      </c>
      <c r="F53" s="119">
        <v>0</v>
      </c>
      <c r="G53" s="10"/>
      <c r="H53" s="10"/>
      <c r="I53" s="10"/>
      <c r="J53" s="10"/>
      <c r="K53" s="10"/>
      <c r="L53" s="10"/>
      <c r="M53" s="10"/>
      <c r="N53" s="10"/>
      <c r="O53" s="10"/>
      <c r="P53" s="10"/>
      <c r="Q53" s="10"/>
      <c r="R53" s="10"/>
      <c r="S53" s="10"/>
      <c r="T53" s="10"/>
      <c r="U53" s="10"/>
      <c r="V53" s="10"/>
      <c r="W53" s="10"/>
      <c r="X53" s="10"/>
      <c r="Y53" s="10"/>
      <c r="Z53" s="10"/>
    </row>
    <row r="54" spans="1:26" ht="29.25" customHeight="1" x14ac:dyDescent="0.25">
      <c r="A54" s="80" t="s">
        <v>335</v>
      </c>
      <c r="B54" s="17" t="s">
        <v>336</v>
      </c>
      <c r="C54" s="81">
        <v>22913650</v>
      </c>
      <c r="D54" s="81">
        <v>21412226</v>
      </c>
      <c r="E54" s="18">
        <v>20515672.870000001</v>
      </c>
      <c r="F54" s="120">
        <f t="shared" ref="F54:F55" si="7">E54/D54*100</f>
        <v>95.812891522815065</v>
      </c>
      <c r="G54" s="10"/>
      <c r="H54" s="10"/>
      <c r="I54" s="10"/>
      <c r="J54" s="10"/>
      <c r="K54" s="10"/>
      <c r="L54" s="10"/>
      <c r="M54" s="10"/>
      <c r="N54" s="10"/>
      <c r="O54" s="10"/>
      <c r="P54" s="10"/>
      <c r="Q54" s="10"/>
      <c r="R54" s="10"/>
      <c r="S54" s="10"/>
      <c r="T54" s="10"/>
      <c r="U54" s="10"/>
      <c r="V54" s="10"/>
      <c r="W54" s="10"/>
      <c r="X54" s="10"/>
      <c r="Y54" s="10"/>
      <c r="Z54" s="10"/>
    </row>
    <row r="55" spans="1:26" ht="12.75" customHeight="1" x14ac:dyDescent="0.2">
      <c r="A55" s="16">
        <v>7670</v>
      </c>
      <c r="B55" s="17" t="s">
        <v>337</v>
      </c>
      <c r="C55" s="81">
        <v>4299134</v>
      </c>
      <c r="D55" s="81">
        <v>3999134</v>
      </c>
      <c r="E55" s="81">
        <v>3499200</v>
      </c>
      <c r="F55" s="120">
        <f t="shared" si="7"/>
        <v>87.498943521272352</v>
      </c>
      <c r="G55" s="1"/>
      <c r="H55" s="1"/>
      <c r="I55" s="1"/>
      <c r="J55" s="1"/>
      <c r="K55" s="1"/>
      <c r="L55" s="1"/>
      <c r="M55" s="1"/>
      <c r="N55" s="1"/>
      <c r="O55" s="1"/>
      <c r="P55" s="1"/>
      <c r="Q55" s="1"/>
      <c r="R55" s="1"/>
      <c r="S55" s="1"/>
      <c r="T55" s="1"/>
      <c r="U55" s="1"/>
      <c r="V55" s="1"/>
      <c r="W55" s="1"/>
      <c r="X55" s="1"/>
      <c r="Y55" s="1"/>
      <c r="Z55" s="1"/>
    </row>
    <row r="56" spans="1:26" ht="12.75" customHeight="1" x14ac:dyDescent="0.2">
      <c r="A56" s="92">
        <v>8000</v>
      </c>
      <c r="B56" s="93" t="s">
        <v>242</v>
      </c>
      <c r="C56" s="94">
        <f t="shared" ref="C56:E56" si="8">SUM(C57:C59)</f>
        <v>1000000</v>
      </c>
      <c r="D56" s="94">
        <f t="shared" si="8"/>
        <v>500000</v>
      </c>
      <c r="E56" s="94">
        <f t="shared" si="8"/>
        <v>0</v>
      </c>
      <c r="F56" s="121">
        <v>0</v>
      </c>
      <c r="G56" s="1"/>
      <c r="H56" s="1"/>
      <c r="I56" s="1"/>
      <c r="J56" s="1"/>
      <c r="K56" s="1"/>
      <c r="L56" s="1"/>
      <c r="M56" s="1"/>
      <c r="N56" s="1"/>
      <c r="O56" s="1"/>
      <c r="P56" s="1"/>
      <c r="Q56" s="1"/>
      <c r="R56" s="1"/>
      <c r="S56" s="1"/>
      <c r="T56" s="1"/>
      <c r="U56" s="1"/>
      <c r="V56" s="1"/>
      <c r="W56" s="1"/>
      <c r="X56" s="1"/>
      <c r="Y56" s="1"/>
      <c r="Z56" s="1"/>
    </row>
    <row r="57" spans="1:26" ht="12.75" hidden="1" customHeight="1" x14ac:dyDescent="0.2">
      <c r="A57" s="16">
        <v>8110</v>
      </c>
      <c r="B57" s="17" t="s">
        <v>243</v>
      </c>
      <c r="C57" s="81"/>
      <c r="D57" s="81"/>
      <c r="E57" s="122"/>
      <c r="F57" s="123"/>
      <c r="G57" s="1"/>
      <c r="H57" s="1"/>
      <c r="I57" s="1"/>
      <c r="J57" s="1"/>
      <c r="K57" s="1"/>
      <c r="L57" s="1"/>
      <c r="M57" s="1"/>
      <c r="N57" s="1"/>
      <c r="O57" s="1"/>
      <c r="P57" s="1"/>
      <c r="Q57" s="1"/>
      <c r="R57" s="1"/>
      <c r="S57" s="1"/>
      <c r="T57" s="1"/>
      <c r="U57" s="1"/>
      <c r="V57" s="1"/>
      <c r="W57" s="1"/>
      <c r="X57" s="1"/>
      <c r="Y57" s="1"/>
      <c r="Z57" s="1"/>
    </row>
    <row r="58" spans="1:26" ht="12.75" hidden="1" customHeight="1" x14ac:dyDescent="0.2">
      <c r="A58" s="80" t="s">
        <v>338</v>
      </c>
      <c r="B58" s="17" t="s">
        <v>245</v>
      </c>
      <c r="C58" s="81"/>
      <c r="D58" s="81"/>
      <c r="E58" s="122"/>
      <c r="F58" s="123"/>
      <c r="G58" s="1"/>
      <c r="H58" s="1"/>
      <c r="I58" s="1"/>
      <c r="J58" s="1"/>
      <c r="K58" s="1"/>
      <c r="L58" s="1"/>
      <c r="M58" s="1"/>
      <c r="N58" s="1"/>
      <c r="O58" s="1"/>
      <c r="P58" s="1"/>
      <c r="Q58" s="1"/>
      <c r="R58" s="1"/>
      <c r="S58" s="1"/>
      <c r="T58" s="1"/>
      <c r="U58" s="1"/>
      <c r="V58" s="1"/>
      <c r="W58" s="1"/>
      <c r="X58" s="1"/>
      <c r="Y58" s="1"/>
      <c r="Z58" s="1"/>
    </row>
    <row r="59" spans="1:26" ht="12.75" customHeight="1" x14ac:dyDescent="0.2">
      <c r="A59" s="16">
        <v>8340</v>
      </c>
      <c r="B59" s="17" t="s">
        <v>339</v>
      </c>
      <c r="C59" s="81">
        <v>1000000</v>
      </c>
      <c r="D59" s="81">
        <v>500000</v>
      </c>
      <c r="E59" s="124">
        <v>0</v>
      </c>
      <c r="F59" s="120">
        <f>E59/D59*100</f>
        <v>0</v>
      </c>
      <c r="G59" s="1"/>
      <c r="H59" s="1"/>
      <c r="I59" s="1"/>
      <c r="J59" s="1"/>
      <c r="K59" s="1"/>
      <c r="L59" s="1"/>
      <c r="M59" s="1"/>
      <c r="N59" s="1"/>
      <c r="O59" s="1"/>
      <c r="P59" s="1"/>
      <c r="Q59" s="1"/>
      <c r="R59" s="1"/>
      <c r="S59" s="1"/>
      <c r="T59" s="1"/>
      <c r="U59" s="1"/>
      <c r="V59" s="1"/>
      <c r="W59" s="1"/>
      <c r="X59" s="1"/>
      <c r="Y59" s="1"/>
      <c r="Z59" s="1"/>
    </row>
    <row r="60" spans="1:26" ht="12.75" hidden="1" customHeight="1" x14ac:dyDescent="0.2">
      <c r="A60" s="92">
        <v>9000</v>
      </c>
      <c r="B60" s="93" t="s">
        <v>247</v>
      </c>
      <c r="C60" s="94">
        <f t="shared" ref="C60:D60" si="9">SUM(C61:C62)</f>
        <v>0</v>
      </c>
      <c r="D60" s="94">
        <f t="shared" si="9"/>
        <v>0</v>
      </c>
      <c r="E60" s="122"/>
      <c r="F60" s="123"/>
      <c r="G60" s="1"/>
      <c r="H60" s="1"/>
      <c r="I60" s="1"/>
      <c r="J60" s="1"/>
      <c r="K60" s="1"/>
      <c r="L60" s="1"/>
      <c r="M60" s="1"/>
      <c r="N60" s="1"/>
      <c r="O60" s="1"/>
      <c r="P60" s="1"/>
      <c r="Q60" s="1"/>
      <c r="R60" s="1"/>
      <c r="S60" s="1"/>
      <c r="T60" s="1"/>
      <c r="U60" s="1"/>
      <c r="V60" s="1"/>
      <c r="W60" s="1"/>
      <c r="X60" s="1"/>
      <c r="Y60" s="1"/>
      <c r="Z60" s="1"/>
    </row>
    <row r="61" spans="1:26" ht="12.75" hidden="1" customHeight="1" x14ac:dyDescent="0.2">
      <c r="A61" s="16">
        <v>9770</v>
      </c>
      <c r="B61" s="17" t="s">
        <v>122</v>
      </c>
      <c r="C61" s="81"/>
      <c r="D61" s="81"/>
      <c r="E61" s="122"/>
      <c r="F61" s="123"/>
      <c r="G61" s="1"/>
      <c r="H61" s="1"/>
      <c r="I61" s="1"/>
      <c r="J61" s="1"/>
      <c r="K61" s="1"/>
      <c r="L61" s="1"/>
      <c r="M61" s="1"/>
      <c r="N61" s="1"/>
      <c r="O61" s="1"/>
      <c r="P61" s="1"/>
      <c r="Q61" s="1"/>
      <c r="R61" s="1"/>
      <c r="S61" s="1"/>
      <c r="T61" s="1"/>
      <c r="U61" s="1"/>
      <c r="V61" s="1"/>
      <c r="W61" s="1"/>
      <c r="X61" s="1"/>
      <c r="Y61" s="1"/>
      <c r="Z61" s="1"/>
    </row>
    <row r="62" spans="1:26" ht="12.75" hidden="1" customHeight="1" x14ac:dyDescent="0.2">
      <c r="A62" s="16">
        <v>9800</v>
      </c>
      <c r="B62" s="17" t="s">
        <v>249</v>
      </c>
      <c r="C62" s="81"/>
      <c r="D62" s="81"/>
      <c r="E62" s="122"/>
      <c r="F62" s="123"/>
      <c r="G62" s="1"/>
      <c r="H62" s="1"/>
      <c r="I62" s="1"/>
      <c r="J62" s="1"/>
      <c r="K62" s="1"/>
      <c r="L62" s="1"/>
      <c r="M62" s="1"/>
      <c r="N62" s="1"/>
      <c r="O62" s="1"/>
      <c r="P62" s="1"/>
      <c r="Q62" s="1"/>
      <c r="R62" s="1"/>
      <c r="S62" s="1"/>
      <c r="T62" s="1"/>
      <c r="U62" s="1"/>
      <c r="V62" s="1"/>
      <c r="W62" s="1"/>
      <c r="X62" s="1"/>
      <c r="Y62" s="1"/>
      <c r="Z62" s="1"/>
    </row>
    <row r="63" spans="1:26" ht="12.75" customHeight="1" x14ac:dyDescent="0.2">
      <c r="A63" s="125" t="s">
        <v>124</v>
      </c>
      <c r="B63" s="126" t="s">
        <v>126</v>
      </c>
      <c r="C63" s="127">
        <f t="shared" ref="C63:E63" si="10">C13+C16+C34+C38+C42+C46+C48+C51+C56+C60</f>
        <v>62924379</v>
      </c>
      <c r="D63" s="127">
        <f t="shared" si="10"/>
        <v>50361864.5</v>
      </c>
      <c r="E63" s="127">
        <f t="shared" si="10"/>
        <v>30971564.59</v>
      </c>
      <c r="F63" s="127">
        <f>E63/D63*100</f>
        <v>61.49804995801933</v>
      </c>
      <c r="G63" s="1"/>
      <c r="H63" s="1"/>
      <c r="I63" s="1"/>
      <c r="J63" s="1"/>
      <c r="K63" s="1"/>
      <c r="L63" s="1"/>
      <c r="M63" s="1"/>
      <c r="N63" s="1"/>
      <c r="O63" s="1"/>
      <c r="P63" s="1"/>
      <c r="Q63" s="1"/>
      <c r="R63" s="1"/>
      <c r="S63" s="1"/>
      <c r="T63" s="1"/>
      <c r="U63" s="1"/>
      <c r="V63" s="1"/>
      <c r="W63" s="1"/>
      <c r="X63" s="1"/>
      <c r="Y63" s="1"/>
      <c r="Z63" s="1"/>
    </row>
    <row r="64" spans="1:26" ht="12.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5">
      <c r="A66" s="128" t="s">
        <v>127</v>
      </c>
      <c r="B66" s="49"/>
      <c r="C66" s="50"/>
      <c r="D66" s="50"/>
      <c r="E66" s="51"/>
      <c r="F66" s="48"/>
      <c r="G66" s="1"/>
      <c r="H66" s="1"/>
      <c r="I66" s="1"/>
      <c r="J66" s="1"/>
      <c r="K66" s="1"/>
      <c r="L66" s="1"/>
      <c r="M66" s="1"/>
      <c r="N66" s="1"/>
      <c r="O66" s="1"/>
      <c r="P66" s="1"/>
      <c r="Q66" s="1"/>
      <c r="R66" s="1"/>
      <c r="S66" s="1"/>
      <c r="T66" s="1"/>
      <c r="U66" s="1"/>
      <c r="V66" s="1"/>
      <c r="W66" s="1"/>
      <c r="X66" s="1"/>
      <c r="Y66" s="1"/>
      <c r="Z66" s="1"/>
    </row>
    <row r="67" spans="1:26" ht="12.75" customHeight="1" x14ac:dyDescent="0.25">
      <c r="A67" s="130" t="s">
        <v>1</v>
      </c>
      <c r="B67" s="49"/>
      <c r="C67" s="48"/>
      <c r="D67" s="133" t="s">
        <v>128</v>
      </c>
      <c r="E67" s="134"/>
      <c r="F67" s="134"/>
      <c r="G67" s="1"/>
      <c r="H67" s="1"/>
      <c r="I67" s="1"/>
      <c r="J67" s="1"/>
      <c r="K67" s="1"/>
      <c r="L67" s="1"/>
      <c r="M67" s="1"/>
      <c r="N67" s="1"/>
      <c r="O67" s="1"/>
      <c r="P67" s="1"/>
      <c r="Q67" s="1"/>
      <c r="R67" s="1"/>
      <c r="S67" s="1"/>
      <c r="T67" s="1"/>
      <c r="U67" s="1"/>
      <c r="V67" s="1"/>
      <c r="W67" s="1"/>
      <c r="X67" s="1"/>
      <c r="Y67" s="1"/>
      <c r="Z67" s="1"/>
    </row>
    <row r="68" spans="1:26" ht="12.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6:F6"/>
    <mergeCell ref="A7:F7"/>
    <mergeCell ref="A8:F8"/>
    <mergeCell ref="D67:F67"/>
  </mergeCells>
  <pageMargins left="0.70866141732283472" right="0.70866141732283472" top="0.74803149606299213" bottom="0.74803149606299213" header="0" footer="0"/>
  <pageSetup paperSize="9" scale="8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Додаток 1</vt:lpstr>
      <vt:lpstr>Додаток 2</vt:lpstr>
      <vt:lpstr>Додаток 3</vt:lpstr>
      <vt:lpstr>Додаток 4</vt:lpstr>
      <vt:lpstr>Додаток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Користувач Asus</cp:lastModifiedBy>
  <dcterms:created xsi:type="dcterms:W3CDTF">2023-07-12T08:16:06Z</dcterms:created>
  <dcterms:modified xsi:type="dcterms:W3CDTF">2026-07-25T09:57:06Z</dcterms:modified>
</cp:coreProperties>
</file>