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Мої документи\Рішення\2026 рік\12.08\"/>
    </mc:Choice>
  </mc:AlternateContent>
  <xr:revisionPtr revIDLastSave="0" documentId="13_ncr:1_{8771A58E-E0ED-493E-BB6B-59CC6A049B16}" xr6:coauthVersionLast="47" xr6:coauthVersionMax="47" xr10:uidLastSave="{00000000-0000-0000-0000-000000000000}"/>
  <bookViews>
    <workbookView xWindow="-120" yWindow="-120" windowWidth="29040" windowHeight="15720" xr2:uid="{00000000-000D-0000-FFFF-FFFF00000000}"/>
  </bookViews>
  <sheets>
    <sheet name="додаток_1" sheetId="17" r:id="rId1"/>
    <sheet name="додаток_2" sheetId="19" r:id="rId2"/>
    <sheet name="додаток_3" sheetId="2" r:id="rId3"/>
    <sheet name="додаток _4" sheetId="20" r:id="rId4"/>
    <sheet name="додаток_5" sheetId="4" state="hidden" r:id="rId5"/>
    <sheet name="додаток5" sheetId="18" r:id="rId6"/>
    <sheet name="Лист1" sheetId="21" state="hidden" r:id="rId7"/>
  </sheets>
  <definedNames>
    <definedName name="_xlnm.Print_Area" localSheetId="0">додаток_1!$B$1:$G$123</definedName>
    <definedName name="_xlnm.Print_Area" localSheetId="2">додаток_3!$A$1:$P$116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2" l="1"/>
  <c r="F55" i="2"/>
  <c r="E22" i="19"/>
  <c r="E78" i="2"/>
  <c r="D91" i="17"/>
  <c r="E17" i="17"/>
  <c r="F93" i="2"/>
  <c r="F91" i="2"/>
  <c r="F90" i="2"/>
  <c r="F89" i="2"/>
  <c r="F63" i="2"/>
  <c r="F60" i="2"/>
  <c r="F59" i="2"/>
  <c r="F56" i="2"/>
  <c r="G56" i="2"/>
  <c r="E62" i="20"/>
  <c r="E61" i="20" s="1"/>
  <c r="E112" i="20" s="1"/>
  <c r="K49" i="18"/>
  <c r="I49" i="18"/>
  <c r="J89" i="18"/>
  <c r="H71" i="18"/>
  <c r="I30" i="18"/>
  <c r="F16" i="2" l="1"/>
  <c r="N53" i="2"/>
  <c r="M53" i="2"/>
  <c r="L53" i="2"/>
  <c r="I53" i="2"/>
  <c r="H53" i="2"/>
  <c r="I56" i="2"/>
  <c r="H55" i="2"/>
  <c r="I16" i="2"/>
  <c r="P49" i="2"/>
  <c r="E49" i="2"/>
  <c r="F33" i="2"/>
  <c r="I33" i="2"/>
  <c r="E103" i="2"/>
  <c r="J79" i="2" l="1"/>
  <c r="O77" i="2"/>
  <c r="O53" i="2" s="1"/>
  <c r="D115" i="17"/>
  <c r="G113" i="17"/>
  <c r="F113" i="17"/>
  <c r="E25" i="20"/>
  <c r="B25" i="20"/>
  <c r="A25" i="20"/>
  <c r="D114" i="17"/>
  <c r="E29" i="20"/>
  <c r="J67" i="2"/>
  <c r="H81" i="18"/>
  <c r="E90" i="2"/>
  <c r="J25" i="4"/>
  <c r="H16" i="2" l="1"/>
  <c r="G16" i="2"/>
  <c r="I26" i="4" l="1"/>
  <c r="I25" i="4" s="1"/>
  <c r="H24" i="18" l="1"/>
  <c r="O102" i="2" l="1"/>
  <c r="K104" i="2"/>
  <c r="J104" i="2" s="1"/>
  <c r="E99" i="2"/>
  <c r="J102" i="2" l="1"/>
  <c r="P104" i="2"/>
  <c r="K102" i="2"/>
  <c r="E56" i="2" l="1"/>
  <c r="E50" i="2"/>
  <c r="E54" i="2" l="1"/>
  <c r="H50" i="18" l="1"/>
  <c r="F96" i="2"/>
  <c r="I74" i="18"/>
  <c r="I73" i="18"/>
  <c r="H80" i="18"/>
  <c r="E88" i="2"/>
  <c r="P88" i="2" s="1"/>
  <c r="E84" i="2"/>
  <c r="O16" i="2" l="1"/>
  <c r="E92" i="2"/>
  <c r="P92" i="2" s="1"/>
  <c r="O74" i="2"/>
  <c r="P27" i="2" l="1"/>
  <c r="E74" i="20" l="1"/>
  <c r="E30" i="20"/>
  <c r="B29" i="20"/>
  <c r="B22" i="20"/>
  <c r="E113" i="17"/>
  <c r="F106" i="2"/>
  <c r="F105" i="2" s="1"/>
  <c r="G106" i="2"/>
  <c r="G105" i="2" s="1"/>
  <c r="H106" i="2"/>
  <c r="H105" i="2" s="1"/>
  <c r="I106" i="2"/>
  <c r="I105" i="2" s="1"/>
  <c r="L106" i="2"/>
  <c r="L105" i="2" s="1"/>
  <c r="M106" i="2"/>
  <c r="M105" i="2" s="1"/>
  <c r="N106" i="2"/>
  <c r="N105" i="2" s="1"/>
  <c r="O106" i="2"/>
  <c r="O105" i="2" s="1"/>
  <c r="E107" i="2"/>
  <c r="K107" i="2"/>
  <c r="K106" i="2" s="1"/>
  <c r="K105" i="2" s="1"/>
  <c r="E108" i="2"/>
  <c r="E109" i="2"/>
  <c r="P109" i="2" s="1"/>
  <c r="H67" i="4"/>
  <c r="H40" i="4"/>
  <c r="I89" i="4"/>
  <c r="H89" i="4"/>
  <c r="J67" i="4"/>
  <c r="I67" i="4"/>
  <c r="K67" i="4"/>
  <c r="J40" i="4"/>
  <c r="I40" i="4"/>
  <c r="J72" i="4"/>
  <c r="I72" i="4"/>
  <c r="H85" i="4"/>
  <c r="J89" i="4" l="1"/>
  <c r="E106" i="2"/>
  <c r="E105" i="2" s="1"/>
  <c r="P108" i="2"/>
  <c r="J107" i="2"/>
  <c r="H89" i="18"/>
  <c r="H88" i="18" s="1"/>
  <c r="H41" i="18"/>
  <c r="L65" i="2"/>
  <c r="E44" i="2"/>
  <c r="K88" i="18"/>
  <c r="J88" i="18"/>
  <c r="E88" i="18"/>
  <c r="H87" i="18"/>
  <c r="K86" i="18"/>
  <c r="K72" i="2"/>
  <c r="O65" i="2"/>
  <c r="K66" i="2"/>
  <c r="J66" i="2" s="1"/>
  <c r="E66" i="2"/>
  <c r="E32" i="2"/>
  <c r="E33" i="2"/>
  <c r="I31" i="18" s="1"/>
  <c r="K103" i="2"/>
  <c r="J103" i="2" s="1"/>
  <c r="P103" i="2" s="1"/>
  <c r="J106" i="2" l="1"/>
  <c r="J105" i="2" s="1"/>
  <c r="P107" i="2"/>
  <c r="P106" i="2" s="1"/>
  <c r="P105" i="2" s="1"/>
  <c r="P66" i="2"/>
  <c r="E68" i="2"/>
  <c r="D106" i="17"/>
  <c r="K100" i="4"/>
  <c r="H20" i="4" l="1"/>
  <c r="J36" i="18"/>
  <c r="H36" i="18" s="1"/>
  <c r="J30" i="4"/>
  <c r="E28" i="19" l="1"/>
  <c r="E27" i="19"/>
  <c r="E76" i="20"/>
  <c r="E65" i="20"/>
  <c r="E47" i="2" l="1"/>
  <c r="E55" i="2"/>
  <c r="E51" i="2"/>
  <c r="K38" i="2" l="1"/>
  <c r="J38" i="2" s="1"/>
  <c r="P24" i="2"/>
  <c r="K30" i="4" l="1"/>
  <c r="E48" i="20" l="1"/>
  <c r="B48" i="20"/>
  <c r="A48" i="20"/>
  <c r="H25" i="4"/>
  <c r="G4" i="4"/>
  <c r="G3" i="4"/>
  <c r="G2" i="4"/>
  <c r="J104" i="4"/>
  <c r="I104" i="4"/>
  <c r="I94" i="4"/>
  <c r="H94" i="4"/>
  <c r="H100" i="4" s="1"/>
  <c r="J85" i="4"/>
  <c r="I85" i="4"/>
  <c r="J36" i="4"/>
  <c r="J39" i="4" s="1"/>
  <c r="I36" i="4"/>
  <c r="I39" i="4" s="1"/>
  <c r="H36" i="4"/>
  <c r="H39" i="4" s="1"/>
  <c r="I30" i="4"/>
  <c r="H30" i="4"/>
  <c r="N20" i="4"/>
  <c r="M20" i="4"/>
  <c r="L20" i="4"/>
  <c r="K20" i="4"/>
  <c r="K35" i="4" s="1"/>
  <c r="K105" i="4" s="1"/>
  <c r="J20" i="4"/>
  <c r="I20" i="4"/>
  <c r="J17" i="4"/>
  <c r="I17" i="4"/>
  <c r="H17" i="4"/>
  <c r="J35" i="4" l="1"/>
  <c r="I100" i="4"/>
  <c r="H35" i="4"/>
  <c r="H105" i="4" s="1"/>
  <c r="I35" i="4"/>
  <c r="J94" i="4"/>
  <c r="J100" i="4" s="1"/>
  <c r="J105" i="4" l="1"/>
  <c r="I105" i="4"/>
  <c r="D108" i="17"/>
  <c r="B19" i="20"/>
  <c r="G57" i="2"/>
  <c r="F57" i="2"/>
  <c r="E93" i="2" l="1"/>
  <c r="H37" i="18" l="1"/>
  <c r="J39" i="2"/>
  <c r="P39" i="2" l="1"/>
  <c r="O101" i="2"/>
  <c r="N102" i="2"/>
  <c r="N101" i="2" s="1"/>
  <c r="M102" i="2"/>
  <c r="M101" i="2" s="1"/>
  <c r="L102" i="2"/>
  <c r="L101" i="2" s="1"/>
  <c r="I102" i="2"/>
  <c r="H102" i="2"/>
  <c r="H101" i="2" s="1"/>
  <c r="G102" i="2"/>
  <c r="G101" i="2" s="1"/>
  <c r="F102" i="2"/>
  <c r="F101" i="2" s="1"/>
  <c r="J101" i="2"/>
  <c r="I101" i="2" l="1"/>
  <c r="K101" i="2"/>
  <c r="E102" i="2"/>
  <c r="P102" i="2" s="1"/>
  <c r="E101" i="2" l="1"/>
  <c r="P101" i="2" s="1"/>
  <c r="H60" i="18"/>
  <c r="F77" i="2" l="1"/>
  <c r="E79" i="2" l="1"/>
  <c r="E83" i="2"/>
  <c r="P83" i="2" s="1"/>
  <c r="P93" i="2"/>
  <c r="E87" i="2"/>
  <c r="P87" i="2" s="1"/>
  <c r="K89" i="2"/>
  <c r="J89" i="2" s="1"/>
  <c r="E89" i="2"/>
  <c r="P79" i="2" l="1"/>
  <c r="P89" i="2"/>
  <c r="K45" i="2"/>
  <c r="J45" i="2" s="1"/>
  <c r="B18" i="20" l="1"/>
  <c r="A18" i="20"/>
  <c r="E102" i="17"/>
  <c r="D103" i="17"/>
  <c r="E18" i="20" s="1"/>
  <c r="E102" i="20" l="1"/>
  <c r="B20" i="20"/>
  <c r="A20" i="20"/>
  <c r="E67" i="2"/>
  <c r="K47" i="2" l="1"/>
  <c r="J47" i="2" s="1"/>
  <c r="K46" i="18" s="1"/>
  <c r="J46" i="18" s="1"/>
  <c r="P38" i="2" l="1"/>
  <c r="F102" i="17"/>
  <c r="G102" i="17"/>
  <c r="D109" i="17"/>
  <c r="J70" i="18" l="1"/>
  <c r="J55" i="18"/>
  <c r="H55" i="18" s="1"/>
  <c r="H26" i="18"/>
  <c r="H70" i="18" l="1"/>
  <c r="H49" i="18" s="1"/>
  <c r="J49" i="18"/>
  <c r="K78" i="2"/>
  <c r="J78" i="2" s="1"/>
  <c r="K90" i="2"/>
  <c r="K59" i="2"/>
  <c r="J59" i="2" s="1"/>
  <c r="K25" i="2"/>
  <c r="J25" i="2" s="1"/>
  <c r="K77" i="2" l="1"/>
  <c r="K53" i="2" s="1"/>
  <c r="K33" i="2"/>
  <c r="J33" i="2" l="1"/>
  <c r="E64" i="17"/>
  <c r="D66" i="17"/>
  <c r="G28" i="19"/>
  <c r="G27" i="19"/>
  <c r="J81" i="18" l="1"/>
  <c r="F29" i="2" l="1"/>
  <c r="P73" i="2"/>
  <c r="K76" i="2"/>
  <c r="J76" i="2" s="1"/>
  <c r="K75" i="2"/>
  <c r="J75" i="2" s="1"/>
  <c r="K74" i="2"/>
  <c r="K56" i="2"/>
  <c r="J56" i="2" s="1"/>
  <c r="B28" i="20"/>
  <c r="A28" i="20"/>
  <c r="J74" i="2" l="1"/>
  <c r="P74" i="2" s="1"/>
  <c r="P76" i="2"/>
  <c r="P75" i="2"/>
  <c r="K35" i="2"/>
  <c r="J35" i="2" s="1"/>
  <c r="E95" i="2"/>
  <c r="P95" i="2" s="1"/>
  <c r="P35" i="2" l="1"/>
  <c r="E34" i="2"/>
  <c r="F29" i="19"/>
  <c r="E29" i="19"/>
  <c r="I32" i="18" l="1"/>
  <c r="H32" i="18" s="1"/>
  <c r="E47" i="20"/>
  <c r="E92" i="20" l="1"/>
  <c r="E91" i="20" s="1"/>
  <c r="E113" i="20" s="1"/>
  <c r="K86" i="2" l="1"/>
  <c r="J86" i="2" s="1"/>
  <c r="J68" i="18"/>
  <c r="H68" i="18" s="1"/>
  <c r="J67" i="18"/>
  <c r="H67" i="18" s="1"/>
  <c r="H43" i="18"/>
  <c r="K77" i="18" l="1"/>
  <c r="J77" i="18" s="1"/>
  <c r="H77" i="18" s="1"/>
  <c r="P68" i="2"/>
  <c r="L77" i="2"/>
  <c r="J72" i="2"/>
  <c r="P72" i="2" s="1"/>
  <c r="O71" i="2"/>
  <c r="N71" i="2"/>
  <c r="M71" i="2"/>
  <c r="L71" i="2"/>
  <c r="K71" i="2"/>
  <c r="J77" i="2"/>
  <c r="J53" i="2" s="1"/>
  <c r="E77" i="2"/>
  <c r="P78" i="2" l="1"/>
  <c r="J71" i="2"/>
  <c r="P71" i="2" l="1"/>
  <c r="E97" i="2"/>
  <c r="E98" i="2"/>
  <c r="P98" i="2" s="1"/>
  <c r="J99" i="2"/>
  <c r="E100" i="2"/>
  <c r="P100" i="2" s="1"/>
  <c r="K84" i="2"/>
  <c r="E85" i="2"/>
  <c r="P85" i="2" s="1"/>
  <c r="E86" i="2"/>
  <c r="I76" i="18" s="1"/>
  <c r="J90" i="2"/>
  <c r="E91" i="2"/>
  <c r="P91" i="2" s="1"/>
  <c r="E94" i="2"/>
  <c r="E96" i="2" l="1"/>
  <c r="P96" i="2" s="1"/>
  <c r="P94" i="2"/>
  <c r="J84" i="2"/>
  <c r="P84" i="2" s="1"/>
  <c r="P86" i="2"/>
  <c r="P90" i="2"/>
  <c r="P99" i="2"/>
  <c r="P97" i="2"/>
  <c r="H56" i="18"/>
  <c r="J81" i="2" l="1"/>
  <c r="E82" i="2"/>
  <c r="P82" i="2" s="1"/>
  <c r="E81" i="2" l="1"/>
  <c r="E64" i="2"/>
  <c r="E63" i="2"/>
  <c r="E60" i="2"/>
  <c r="E59" i="2"/>
  <c r="E58" i="2"/>
  <c r="E22" i="2"/>
  <c r="E17" i="2"/>
  <c r="G62" i="2" l="1"/>
  <c r="G53" i="2" s="1"/>
  <c r="F62" i="2"/>
  <c r="F53" i="2" s="1"/>
  <c r="E62" i="2" l="1"/>
  <c r="E53" i="2" s="1"/>
  <c r="H62" i="2"/>
  <c r="H84" i="18" l="1"/>
  <c r="J21" i="18" l="1"/>
  <c r="H21" i="18" s="1"/>
  <c r="E41" i="20" l="1"/>
  <c r="G96" i="17"/>
  <c r="G95" i="17" s="1"/>
  <c r="F96" i="17"/>
  <c r="F95" i="17" s="1"/>
  <c r="D98" i="17"/>
  <c r="N16" i="2" l="1"/>
  <c r="M16" i="2"/>
  <c r="L16" i="2"/>
  <c r="K80" i="2"/>
  <c r="J60" i="2"/>
  <c r="P81" i="2"/>
  <c r="J80" i="2" l="1"/>
  <c r="E46" i="2"/>
  <c r="I45" i="18" s="1"/>
  <c r="K37" i="2"/>
  <c r="J37" i="2" s="1"/>
  <c r="E31" i="2"/>
  <c r="I29" i="18" s="1"/>
  <c r="E26" i="2"/>
  <c r="E19" i="2"/>
  <c r="H72" i="18" l="1"/>
  <c r="P80" i="2"/>
  <c r="P19" i="2"/>
  <c r="I18" i="18"/>
  <c r="E91" i="17"/>
  <c r="E90" i="17" s="1"/>
  <c r="E96" i="17"/>
  <c r="E76" i="17"/>
  <c r="D76" i="17" s="1"/>
  <c r="H18" i="18" l="1"/>
  <c r="G29" i="19"/>
  <c r="J54" i="18" l="1"/>
  <c r="E57" i="2" l="1"/>
  <c r="E42" i="2"/>
  <c r="E28" i="2"/>
  <c r="E23" i="2"/>
  <c r="F101" i="17"/>
  <c r="D118" i="17"/>
  <c r="E45" i="2" l="1"/>
  <c r="F94" i="17" l="1"/>
  <c r="D94" i="17" s="1"/>
  <c r="G90" i="17"/>
  <c r="F90" i="17" l="1"/>
  <c r="H66" i="18"/>
  <c r="H65" i="18"/>
  <c r="H64" i="18"/>
  <c r="H63" i="18"/>
  <c r="D104" i="17"/>
  <c r="B27" i="20"/>
  <c r="A27" i="20"/>
  <c r="E43" i="2" l="1"/>
  <c r="P23" i="2"/>
  <c r="B21" i="20"/>
  <c r="A21" i="20"/>
  <c r="D97" i="17" l="1"/>
  <c r="D96" i="17" s="1"/>
  <c r="H51" i="18"/>
  <c r="F28" i="19"/>
  <c r="F27" i="19"/>
  <c r="E30" i="2" l="1"/>
  <c r="I28" i="18" s="1"/>
  <c r="D116" i="17"/>
  <c r="I46" i="18"/>
  <c r="B26" i="20"/>
  <c r="B50" i="20" s="1"/>
  <c r="A26" i="20"/>
  <c r="A50" i="20" s="1"/>
  <c r="N52" i="2"/>
  <c r="M52" i="2"/>
  <c r="E40" i="2"/>
  <c r="E16" i="2" s="1"/>
  <c r="E36" i="2"/>
  <c r="I34" i="18" s="1"/>
  <c r="H30" i="18"/>
  <c r="D93" i="17"/>
  <c r="E16" i="17"/>
  <c r="D16" i="17" s="1"/>
  <c r="D21" i="17"/>
  <c r="P60" i="2"/>
  <c r="G26" i="19"/>
  <c r="G25" i="19" s="1"/>
  <c r="G30" i="19" s="1"/>
  <c r="F26" i="19"/>
  <c r="F25" i="19" s="1"/>
  <c r="F30" i="19" s="1"/>
  <c r="E26" i="19"/>
  <c r="E25" i="19" s="1"/>
  <c r="E30" i="19" s="1"/>
  <c r="G19" i="19"/>
  <c r="G18" i="19" s="1"/>
  <c r="G23" i="19" s="1"/>
  <c r="F19" i="19"/>
  <c r="F18" i="19" s="1"/>
  <c r="F23" i="19" s="1"/>
  <c r="E19" i="19"/>
  <c r="E18" i="19" s="1"/>
  <c r="E23" i="19" s="1"/>
  <c r="D28" i="19"/>
  <c r="D27" i="19"/>
  <c r="D4" i="20"/>
  <c r="D3" i="20"/>
  <c r="D2" i="20"/>
  <c r="P42" i="2"/>
  <c r="P43" i="2"/>
  <c r="P45" i="2"/>
  <c r="D2" i="19"/>
  <c r="P64" i="2"/>
  <c r="L52" i="2"/>
  <c r="E37" i="17"/>
  <c r="D37" i="17" s="1"/>
  <c r="D39" i="17"/>
  <c r="H42" i="18"/>
  <c r="H44" i="18"/>
  <c r="H57" i="18"/>
  <c r="H52" i="18"/>
  <c r="H54" i="18"/>
  <c r="K41" i="2"/>
  <c r="J41" i="2" s="1"/>
  <c r="J16" i="2" s="1"/>
  <c r="E33" i="17"/>
  <c r="E62" i="17"/>
  <c r="D69" i="17"/>
  <c r="D65" i="17"/>
  <c r="D63" i="17"/>
  <c r="D50" i="17"/>
  <c r="D112" i="17"/>
  <c r="D110" i="17" s="1"/>
  <c r="E110" i="17" s="1"/>
  <c r="D120" i="17"/>
  <c r="E28" i="20" s="1"/>
  <c r="J53" i="18"/>
  <c r="J50" i="18"/>
  <c r="D38" i="17"/>
  <c r="K22" i="2"/>
  <c r="K4" i="2"/>
  <c r="D3" i="19"/>
  <c r="D4" i="19"/>
  <c r="N15" i="2"/>
  <c r="M15" i="2"/>
  <c r="L15" i="2"/>
  <c r="I15" i="2"/>
  <c r="H15" i="2"/>
  <c r="G15" i="2"/>
  <c r="P46" i="2"/>
  <c r="P57" i="2"/>
  <c r="K2" i="2"/>
  <c r="H4" i="18"/>
  <c r="H2" i="18"/>
  <c r="I38" i="18"/>
  <c r="I75" i="18"/>
  <c r="K49" i="2"/>
  <c r="J49" i="2" s="1"/>
  <c r="F100" i="17"/>
  <c r="E49" i="20"/>
  <c r="E54" i="20" s="1"/>
  <c r="J62" i="18"/>
  <c r="H62" i="18" s="1"/>
  <c r="I85" i="18"/>
  <c r="H85" i="18" s="1"/>
  <c r="H25" i="18"/>
  <c r="F87" i="17"/>
  <c r="F86" i="17" s="1"/>
  <c r="E21" i="20"/>
  <c r="D70" i="17"/>
  <c r="F62" i="17"/>
  <c r="E28" i="17"/>
  <c r="D28" i="17" s="1"/>
  <c r="D92" i="17"/>
  <c r="D77" i="17"/>
  <c r="E25" i="17"/>
  <c r="D26" i="17"/>
  <c r="D18" i="17"/>
  <c r="D19" i="17"/>
  <c r="D20" i="17"/>
  <c r="E22" i="17"/>
  <c r="D22" i="17" s="1"/>
  <c r="D23" i="17"/>
  <c r="F25" i="17"/>
  <c r="G25" i="17"/>
  <c r="D27" i="17"/>
  <c r="D29" i="17"/>
  <c r="E30" i="17"/>
  <c r="F30" i="17"/>
  <c r="G30" i="17"/>
  <c r="D31" i="17"/>
  <c r="D30" i="17" s="1"/>
  <c r="F33" i="17"/>
  <c r="G33" i="17"/>
  <c r="D34" i="17"/>
  <c r="E35" i="17"/>
  <c r="F35" i="17"/>
  <c r="G35" i="17"/>
  <c r="D36" i="17"/>
  <c r="D35" i="17" s="1"/>
  <c r="E41" i="17"/>
  <c r="F41" i="17"/>
  <c r="G41" i="17"/>
  <c r="D42" i="17"/>
  <c r="D43" i="17"/>
  <c r="D44" i="17"/>
  <c r="D45" i="17"/>
  <c r="D46" i="17"/>
  <c r="D47" i="17"/>
  <c r="D48" i="17"/>
  <c r="D49" i="17"/>
  <c r="D51" i="17"/>
  <c r="E52" i="17"/>
  <c r="D52" i="17" s="1"/>
  <c r="D53" i="17"/>
  <c r="E54" i="17"/>
  <c r="F54" i="17"/>
  <c r="G54" i="17"/>
  <c r="D55" i="17"/>
  <c r="D56" i="17"/>
  <c r="D57" i="17"/>
  <c r="E59" i="17"/>
  <c r="E58" i="17" s="1"/>
  <c r="F59" i="17"/>
  <c r="F58" i="17" s="1"/>
  <c r="D60" i="17"/>
  <c r="D67" i="17"/>
  <c r="D68" i="17"/>
  <c r="E72" i="17"/>
  <c r="D73" i="17"/>
  <c r="D74" i="17"/>
  <c r="D75" i="17"/>
  <c r="E78" i="17"/>
  <c r="D78" i="17" s="1"/>
  <c r="D79" i="17"/>
  <c r="D80" i="17"/>
  <c r="E82" i="17"/>
  <c r="E81" i="17" s="1"/>
  <c r="F82" i="17"/>
  <c r="F81" i="17" s="1"/>
  <c r="D83" i="17"/>
  <c r="D84" i="17"/>
  <c r="D85" i="17"/>
  <c r="E87" i="17"/>
  <c r="E86" i="17" s="1"/>
  <c r="G87" i="17"/>
  <c r="G86" i="17" s="1"/>
  <c r="G61" i="17" s="1"/>
  <c r="F89" i="17"/>
  <c r="G89" i="17"/>
  <c r="D105" i="17"/>
  <c r="D107" i="17"/>
  <c r="D111" i="17"/>
  <c r="P31" i="2"/>
  <c r="P77" i="2"/>
  <c r="D21" i="19"/>
  <c r="E30" i="18"/>
  <c r="E61" i="2"/>
  <c r="I40" i="18"/>
  <c r="H40" i="18" s="1"/>
  <c r="C76" i="20"/>
  <c r="C102" i="20" s="1"/>
  <c r="I62" i="2"/>
  <c r="I83" i="18"/>
  <c r="H83" i="18" s="1"/>
  <c r="E21" i="2"/>
  <c r="P21" i="2" s="1"/>
  <c r="J35" i="18"/>
  <c r="H35" i="18" s="1"/>
  <c r="E19" i="18"/>
  <c r="J48" i="2"/>
  <c r="H27" i="18"/>
  <c r="J44" i="2"/>
  <c r="P44" i="2" s="1"/>
  <c r="P26" i="2"/>
  <c r="E20" i="2"/>
  <c r="I19" i="18" s="1"/>
  <c r="H3" i="18"/>
  <c r="K3" i="2"/>
  <c r="E18" i="2"/>
  <c r="E71" i="20"/>
  <c r="E64" i="20" s="1"/>
  <c r="D17" i="17"/>
  <c r="D88" i="17"/>
  <c r="E25" i="2"/>
  <c r="D20" i="19"/>
  <c r="P28" i="2"/>
  <c r="J16" i="18"/>
  <c r="H79" i="18"/>
  <c r="D119" i="17"/>
  <c r="E27" i="20" s="1"/>
  <c r="E23" i="20" s="1"/>
  <c r="D29" i="19"/>
  <c r="D22" i="19"/>
  <c r="H75" i="18" l="1"/>
  <c r="H19" i="18"/>
  <c r="E17" i="20"/>
  <c r="E16" i="20" s="1"/>
  <c r="D102" i="17"/>
  <c r="D25" i="17"/>
  <c r="H29" i="18"/>
  <c r="P47" i="2"/>
  <c r="G101" i="17"/>
  <c r="G100" i="17" s="1"/>
  <c r="P36" i="2"/>
  <c r="K51" i="2"/>
  <c r="J51" i="2" s="1"/>
  <c r="P41" i="2"/>
  <c r="K39" i="18"/>
  <c r="P30" i="2"/>
  <c r="E29" i="2"/>
  <c r="H22" i="18"/>
  <c r="H23" i="18"/>
  <c r="K55" i="2"/>
  <c r="H16" i="18"/>
  <c r="J47" i="18"/>
  <c r="H47" i="18" s="1"/>
  <c r="H73" i="18"/>
  <c r="P18" i="2"/>
  <c r="J22" i="2"/>
  <c r="H82" i="18"/>
  <c r="H52" i="2"/>
  <c r="H110" i="2" s="1"/>
  <c r="P54" i="2"/>
  <c r="P61" i="2"/>
  <c r="H59" i="18"/>
  <c r="G52" i="2"/>
  <c r="G110" i="2" s="1"/>
  <c r="H69" i="18"/>
  <c r="F52" i="2"/>
  <c r="D86" i="17"/>
  <c r="E89" i="17"/>
  <c r="D89" i="17" s="1"/>
  <c r="D90" i="17"/>
  <c r="I52" i="2"/>
  <c r="I110" i="2" s="1"/>
  <c r="D26" i="19"/>
  <c r="D25" i="19" s="1"/>
  <c r="D30" i="19" s="1"/>
  <c r="D54" i="17"/>
  <c r="D87" i="17"/>
  <c r="D33" i="17"/>
  <c r="I48" i="18"/>
  <c r="I15" i="18" s="1"/>
  <c r="I90" i="18" s="1"/>
  <c r="D19" i="19"/>
  <c r="D18" i="19" s="1"/>
  <c r="D23" i="19" s="1"/>
  <c r="D82" i="17"/>
  <c r="E71" i="17"/>
  <c r="D71" i="17" s="1"/>
  <c r="D59" i="17"/>
  <c r="D95" i="17"/>
  <c r="E15" i="17"/>
  <c r="D15" i="17" s="1"/>
  <c r="H76" i="18"/>
  <c r="D41" i="17"/>
  <c r="E24" i="17"/>
  <c r="D24" i="17" s="1"/>
  <c r="E32" i="17"/>
  <c r="D32" i="17" s="1"/>
  <c r="E40" i="17"/>
  <c r="D40" i="17" s="1"/>
  <c r="D72" i="17"/>
  <c r="D81" i="17"/>
  <c r="F61" i="17"/>
  <c r="G99" i="17"/>
  <c r="F14" i="17"/>
  <c r="D58" i="17"/>
  <c r="D62" i="17"/>
  <c r="D64" i="17"/>
  <c r="P59" i="2"/>
  <c r="P25" i="2"/>
  <c r="P58" i="2"/>
  <c r="P37" i="2"/>
  <c r="H34" i="18"/>
  <c r="H28" i="18"/>
  <c r="P20" i="2"/>
  <c r="H20" i="18"/>
  <c r="H38" i="18"/>
  <c r="P32" i="2"/>
  <c r="K35" i="18"/>
  <c r="P40" i="2"/>
  <c r="H46" i="18"/>
  <c r="H53" i="18"/>
  <c r="P62" i="2"/>
  <c r="P63" i="2"/>
  <c r="K62" i="18"/>
  <c r="M110" i="2"/>
  <c r="L110" i="2"/>
  <c r="N110" i="2"/>
  <c r="H45" i="18"/>
  <c r="P48" i="2"/>
  <c r="H31" i="18"/>
  <c r="P33" i="2"/>
  <c r="P16" i="2" l="1"/>
  <c r="P29" i="2"/>
  <c r="J65" i="2"/>
  <c r="K65" i="2"/>
  <c r="P67" i="2"/>
  <c r="P65" i="2" s="1"/>
  <c r="J61" i="18"/>
  <c r="H61" i="18" s="1"/>
  <c r="O52" i="2"/>
  <c r="H58" i="18"/>
  <c r="J39" i="18"/>
  <c r="K15" i="18"/>
  <c r="K90" i="18" s="1"/>
  <c r="K50" i="2"/>
  <c r="K16" i="2" s="1"/>
  <c r="G121" i="17"/>
  <c r="E53" i="20"/>
  <c r="E52" i="20" s="1"/>
  <c r="H48" i="18"/>
  <c r="E111" i="20"/>
  <c r="J55" i="2"/>
  <c r="P22" i="2"/>
  <c r="D117" i="17"/>
  <c r="E101" i="17"/>
  <c r="E100" i="17" s="1"/>
  <c r="D100" i="17" s="1"/>
  <c r="H17" i="18"/>
  <c r="P17" i="2"/>
  <c r="F99" i="17"/>
  <c r="F121" i="17" s="1"/>
  <c r="E61" i="17"/>
  <c r="D61" i="17" s="1"/>
  <c r="P51" i="2"/>
  <c r="E14" i="17"/>
  <c r="E52" i="2"/>
  <c r="J50" i="2" l="1"/>
  <c r="H39" i="18"/>
  <c r="F15" i="2"/>
  <c r="F110" i="2" s="1"/>
  <c r="P55" i="2"/>
  <c r="D113" i="17"/>
  <c r="D101" i="17"/>
  <c r="E99" i="17"/>
  <c r="E121" i="17" s="1"/>
  <c r="D14" i="17"/>
  <c r="D99" i="17" s="1"/>
  <c r="D121" i="17" s="1"/>
  <c r="P50" i="2" l="1"/>
  <c r="E15" i="2"/>
  <c r="E110" i="2" s="1"/>
  <c r="O15" i="2"/>
  <c r="O110" i="2" s="1"/>
  <c r="P56" i="2"/>
  <c r="P53" i="2" s="1"/>
  <c r="K52" i="2"/>
  <c r="P52" i="2" l="1"/>
  <c r="K15" i="2"/>
  <c r="K110" i="2" s="1"/>
  <c r="P34" i="2" l="1"/>
  <c r="J15" i="2"/>
  <c r="J52" i="2"/>
  <c r="J110" i="2" l="1"/>
  <c r="P15" i="2"/>
  <c r="J33" i="18"/>
  <c r="J15" i="18" s="1"/>
  <c r="J90" i="18" s="1"/>
  <c r="H74" i="18"/>
  <c r="H33" i="18" l="1"/>
  <c r="H15" i="18" s="1"/>
  <c r="H90" i="18" s="1"/>
  <c r="P110" i="2" l="1"/>
  <c r="P114" i="2" s="1"/>
</calcChain>
</file>

<file path=xl/sharedStrings.xml><?xml version="1.0" encoding="utf-8"?>
<sst xmlns="http://schemas.openxmlformats.org/spreadsheetml/2006/main" count="1185" uniqueCount="657">
  <si>
    <t>РАЗОМ</t>
  </si>
  <si>
    <t>Додаток № 2</t>
  </si>
  <si>
    <t>Додаток № 1</t>
  </si>
  <si>
    <t>КОД</t>
  </si>
  <si>
    <t>Загальний  фонд</t>
  </si>
  <si>
    <t>Спеціальний фонд</t>
  </si>
  <si>
    <t>Податкові надходження</t>
  </si>
  <si>
    <t>Податок на прибуток підприємств</t>
  </si>
  <si>
    <t>Неподаткові надходження</t>
  </si>
  <si>
    <t>Державне мито</t>
  </si>
  <si>
    <t>Адміністративні штрафи та інші санкції</t>
  </si>
  <si>
    <t>Власні надходження бюджетних установ</t>
  </si>
  <si>
    <t>грн.</t>
  </si>
  <si>
    <t>Інші надходження</t>
  </si>
  <si>
    <t>Офіційні трансферти</t>
  </si>
  <si>
    <t>Загальний фонд</t>
  </si>
  <si>
    <t>з них</t>
  </si>
  <si>
    <t xml:space="preserve">оплата праці </t>
  </si>
  <si>
    <t>комунальні послуги та енергоносії</t>
  </si>
  <si>
    <t>(грн.)</t>
  </si>
  <si>
    <t>Державне мито, що сплачується за місцем розгляду та оформлення документів, у тому числі за оформлення документів на спадщину і дарування</t>
  </si>
  <si>
    <t>Державне мито, пов"язане з видачею та оформленням закордонних пасортів (посвідок) та паспортів громадян України</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</si>
  <si>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</si>
  <si>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</si>
  <si>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</si>
  <si>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</si>
  <si>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Податки на доходи, податки на прибуток, податки на збільшення ринкової вартості</t>
  </si>
  <si>
    <t>Податок на прибуток підприємств та фінансових установ комунальної власності</t>
  </si>
  <si>
    <t>Єдиний податок</t>
  </si>
  <si>
    <t>Єдиний податок з юридичних осіб</t>
  </si>
  <si>
    <t>Єдиний податок з фізичних осіб</t>
  </si>
  <si>
    <t>Інші податки та збори</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</si>
  <si>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</si>
  <si>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</si>
  <si>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Кошти від продажу землі і нематеріальних активів</t>
  </si>
  <si>
    <t>Кошти від продажу землі</t>
  </si>
  <si>
    <t>Екологічний податок</t>
  </si>
  <si>
    <t>Доходи від операцій з капіталом</t>
  </si>
  <si>
    <t>Від органів державного управління</t>
  </si>
  <si>
    <t>Код</t>
  </si>
  <si>
    <t>На кінець періоду</t>
  </si>
  <si>
    <t>Фінансування за активними операціями</t>
  </si>
  <si>
    <t>Податок на майно</t>
  </si>
  <si>
    <t>видатки споживання</t>
  </si>
  <si>
    <t>видатки розвитку</t>
  </si>
  <si>
    <t>Здолбунівська міська рада</t>
  </si>
  <si>
    <t>0111</t>
  </si>
  <si>
    <t>0910</t>
  </si>
  <si>
    <t>1090</t>
  </si>
  <si>
    <t>0620</t>
  </si>
  <si>
    <t>0828</t>
  </si>
  <si>
    <t>0829</t>
  </si>
  <si>
    <t>0810</t>
  </si>
  <si>
    <t>0490</t>
  </si>
  <si>
    <t>0421</t>
  </si>
  <si>
    <t>0133</t>
  </si>
  <si>
    <t>Внутрішні податки на товари та послуги</t>
  </si>
  <si>
    <t>Акцизний податок з реалізації суб'єктами господарювання роздрібної торгівлі підакцизних товарів</t>
  </si>
  <si>
    <t>Транспортний податок з юридичних осіб</t>
  </si>
  <si>
    <t>Кошти, що передаються із загального фонду бюджету до бюджету розвитку (спеціального фонду)</t>
  </si>
  <si>
    <t>Рентна плата та плата за використання інших природних ресурсів</t>
  </si>
  <si>
    <t>Плата за надання адміністративних послуг</t>
  </si>
  <si>
    <t>Плата за надання інших адміністративних послуг</t>
  </si>
  <si>
    <t>1070</t>
  </si>
  <si>
    <t>Компенсаційні виплати на пільговий проїзд автомобільним транспортом окремим категоріям громадян</t>
  </si>
  <si>
    <t>1010</t>
  </si>
  <si>
    <t>Проведення заходів із землеустрою</t>
  </si>
  <si>
    <t>Внески до статутного капіталу суб'єктів господарювання</t>
  </si>
  <si>
    <t>0180</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</si>
  <si>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</si>
  <si>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</si>
  <si>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</si>
  <si>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</si>
  <si>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</si>
  <si>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дошкільної освіти</t>
  </si>
  <si>
    <t>4060</t>
  </si>
  <si>
    <t>6030</t>
  </si>
  <si>
    <t>Організація благоустрою населених пунктів</t>
  </si>
  <si>
    <t>Членські внески до асоціацій органів місцевого самоврядування</t>
  </si>
  <si>
    <t>0456</t>
  </si>
  <si>
    <t>Утримання та розвиток автомобільних доріг та дорожньої інфраструктури за рахунок коштів місцевого бюджету</t>
  </si>
  <si>
    <t>Розроблення схем планування та забудови територій (містобудівної документації)</t>
  </si>
  <si>
    <t>0443</t>
  </si>
  <si>
    <t>Інша діяльність у сфері державного управління</t>
  </si>
  <si>
    <t>0540</t>
  </si>
  <si>
    <t>Природоохоронні заходи за рахунок цільових фондів</t>
  </si>
  <si>
    <t>5041</t>
  </si>
  <si>
    <t>Утримання та фінансова підтримка спортивних споруд</t>
  </si>
  <si>
    <t>0110150</t>
  </si>
  <si>
    <t>0110180</t>
  </si>
  <si>
    <t>0113033</t>
  </si>
  <si>
    <t>0116030</t>
  </si>
  <si>
    <t>0117130</t>
  </si>
  <si>
    <t>0117350</t>
  </si>
  <si>
    <t>0117461</t>
  </si>
  <si>
    <t>0117670</t>
  </si>
  <si>
    <t>0117680</t>
  </si>
  <si>
    <t>0118340</t>
  </si>
  <si>
    <t>Інші заходи, пов'язані з економічною діяльністю</t>
  </si>
  <si>
    <t>0117693</t>
  </si>
  <si>
    <t>3242</t>
  </si>
  <si>
    <t>4082</t>
  </si>
  <si>
    <t>Інші заходи в галузі культури і мистецтва</t>
  </si>
  <si>
    <t>Субвенція з місцевого бюджету на здійснення природоохоронних заходів</t>
  </si>
  <si>
    <t>Найменування згідно                                             з Класифікацією доходів бюджету</t>
  </si>
  <si>
    <t>Усього</t>
  </si>
  <si>
    <t>усього</t>
  </si>
  <si>
    <t>у тому числі бюджет розвитку</t>
  </si>
  <si>
    <t>Разом доходів</t>
  </si>
  <si>
    <t>Найменування згідно з Класифікацією фінансування бюджету</t>
  </si>
  <si>
    <t>Внутрішнє фінансування</t>
  </si>
  <si>
    <t>Загальне фінансування</t>
  </si>
  <si>
    <t>Усього доходів (без урахування міжбюджетних трансфертів)</t>
  </si>
  <si>
    <t>Фінансування за типом кредитора</t>
  </si>
  <si>
    <t>Фінансування за типом боргового зобов'язання</t>
  </si>
  <si>
    <t>Код Функціональної класифікації видатків та кредитування бюджету</t>
  </si>
  <si>
    <t xml:space="preserve">у тому числі бюджет розвитку </t>
  </si>
  <si>
    <t>Х</t>
  </si>
  <si>
    <t>УСЬОГО:</t>
  </si>
  <si>
    <t>5062</t>
  </si>
  <si>
    <t>Підтримка спорту вищих досягнень та організацій, які здійснюють фізкультурно-спортивну діяльність в регіоні</t>
  </si>
  <si>
    <t>0113242</t>
  </si>
  <si>
    <t>0114082</t>
  </si>
  <si>
    <t>0119740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</si>
  <si>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</si>
  <si>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</si>
  <si>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</si>
  <si>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</si>
  <si>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УСЬОГО</t>
  </si>
  <si>
    <t>(код  бюджету)</t>
  </si>
  <si>
    <t>(код бюжету)</t>
  </si>
  <si>
    <t>Код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</si>
  <si>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</si>
  <si>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 регіональної програми</t>
  </si>
  <si>
    <t>Дата і номер документа, яким затверджено місцеву регіональну програму</t>
  </si>
  <si>
    <t>0116012</t>
  </si>
  <si>
    <t>6012</t>
  </si>
  <si>
    <t>Забезпечення діяльності з виробництва, транспортування, постачання теплової енергії</t>
  </si>
  <si>
    <t>Податок на доходи фізичних осіб, що сплачується податковими агентами, із доходів платника податку у вигляді заробітної плати</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</si>
  <si>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</si>
  <si>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Рентна плата за спеціальне використання лісових ресурсів </t>
  </si>
  <si>
    <t>Туристичний збір </t>
  </si>
  <si>
    <t>Туристичний збір, сплачений юридичними особами </t>
  </si>
  <si>
    <t>Адміністративний збір за проведення державної реєстрації юридичних осіб, фізичних осіб - підприємців та громадських формувань</t>
  </si>
  <si>
    <t>Адміністративний збір за державну реєстрацію речових прав на нерухоме майно та їх обтяжень </t>
  </si>
  <si>
    <t>Інші неподаткові надходження  </t>
  </si>
  <si>
    <t>Інші надходження  </t>
  </si>
  <si>
    <t>Доходи від власності та підприємницької діяльності  </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</si>
  <si>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</si>
  <si>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0100000</t>
  </si>
  <si>
    <t>0110000</t>
  </si>
  <si>
    <t>0600000</t>
  </si>
  <si>
    <t>0610000</t>
  </si>
  <si>
    <t>Управління з гуманітарних питань Здолбунівської міської ради</t>
  </si>
  <si>
    <t>0611010</t>
  </si>
  <si>
    <t>0921</t>
  </si>
  <si>
    <t>0960</t>
  </si>
  <si>
    <t>0990</t>
  </si>
  <si>
    <t>0614060</t>
  </si>
  <si>
    <t>0614082</t>
  </si>
  <si>
    <t>0615062</t>
  </si>
  <si>
    <t>0614040</t>
  </si>
  <si>
    <t>4040</t>
  </si>
  <si>
    <t>0824</t>
  </si>
  <si>
    <t>0731</t>
  </si>
  <si>
    <t xml:space="preserve">Багатопрофільна стаціонарна медична допомога населенню </t>
  </si>
  <si>
    <t>0612010</t>
  </si>
  <si>
    <t>0722</t>
  </si>
  <si>
    <t xml:space="preserve">Стоматологічна допомога населенню </t>
  </si>
  <si>
    <t>0612100</t>
  </si>
  <si>
    <t>0725</t>
  </si>
  <si>
    <t>Первинна медична допомога населенню, що надається центрами первинної медичної (медико-санітарної) допомоги</t>
  </si>
  <si>
    <t>0612111</t>
  </si>
  <si>
    <t>1040</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</si>
  <si>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</si>
  <si>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</si>
  <si>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Утримання та навчально-тренувальна робота комунальних дитячо-юнацьких спортивних шкіл</t>
  </si>
  <si>
    <t>Фінансова підтримка на утримання місцевих осередків (рад) всеукраїнських організацій фізкультурно-спортивної спрямованості</t>
  </si>
  <si>
    <t>0615011</t>
  </si>
  <si>
    <t>0615012</t>
  </si>
  <si>
    <t>0615031</t>
  </si>
  <si>
    <t>0615053</t>
  </si>
  <si>
    <t>0615041</t>
  </si>
  <si>
    <t>Фінансове управління Здолбунівської міської ради</t>
  </si>
  <si>
    <t>0160</t>
  </si>
  <si>
    <t>0610160</t>
  </si>
  <si>
    <t>0116013</t>
  </si>
  <si>
    <t>6013</t>
  </si>
  <si>
    <t>Забезпечення діяльності водопровідно-каналізаційного господарства</t>
  </si>
  <si>
    <t>Інші субвенції з місцевого бюджету</t>
  </si>
  <si>
    <t>І. Трансферти до загального фонду бюджету</t>
  </si>
  <si>
    <t>Бюджет Здовбицької сільської територіальої громади</t>
  </si>
  <si>
    <t>Бюджет Мізоцької селищної територіальної громади</t>
  </si>
  <si>
    <t>Рівненський обласний бюджет</t>
  </si>
  <si>
    <t>загальний фонд</t>
  </si>
  <si>
    <t>0611021</t>
  </si>
  <si>
    <t>Надання загальної освіти закладами загальної середньої освіти</t>
  </si>
  <si>
    <t>0611031</t>
  </si>
  <si>
    <t>0611030</t>
  </si>
  <si>
    <t>0611070</t>
  </si>
  <si>
    <t>0611080</t>
  </si>
  <si>
    <t>0611150</t>
  </si>
  <si>
    <t>0611151</t>
  </si>
  <si>
    <t>0611152</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</si>
  <si>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</si>
  <si>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</si>
  <si>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0763</t>
  </si>
  <si>
    <t>Рентна плата за користування надрами для видобування корисних копалин місцевого значення</t>
  </si>
  <si>
    <t>0119770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</si>
  <si>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</si>
  <si>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0119800</t>
  </si>
  <si>
    <t>Субвенція з місцевого бюджету державному бюджету на виконання програм соціально-економічного розвитку регіонів</t>
  </si>
  <si>
    <t>0113035</t>
  </si>
  <si>
    <t>Компенсаційні виплати на пільговий проїзд окремих категорій громадян залізничним транспортом</t>
  </si>
  <si>
    <t>Державний бюджет</t>
  </si>
  <si>
    <t>0380</t>
  </si>
  <si>
    <t>ІІ. Трансферти до спеціального фонду бюджету</t>
  </si>
  <si>
    <t>Рівненський районний бюджет</t>
  </si>
  <si>
    <t xml:space="preserve">       1. Показники міжбюджетних трансфертів з інших бюджетів</t>
  </si>
  <si>
    <t>Код  Класифікації доходу бюджету/ Код бюджету</t>
  </si>
  <si>
    <t>Найменування трансферту/                                                                                                   Найменування бюджету-надавача міжбюджетного трансферту</t>
  </si>
  <si>
    <t>УСЬОГО за розділами І, ІІ, у тому числі:</t>
  </si>
  <si>
    <t>спеціальний фонд</t>
  </si>
  <si>
    <t xml:space="preserve">       2. Показники міжбюджетних трансфертів іншим бюджетам</t>
  </si>
  <si>
    <t>Код  Програмної класифікації видатків та кредитування місцевого бюджету/           Код бюджету</t>
  </si>
  <si>
    <t>Найменування трансферту/                                                                                                   Найменування бюджету-отримувача міжбюджетного трансферту</t>
  </si>
  <si>
    <t>І. Трансферти із загального фонду бюджету</t>
  </si>
  <si>
    <t>0611142</t>
  </si>
  <si>
    <t>Інші програми та заходи у сфері освіти</t>
  </si>
  <si>
    <t>Інші субвенції з місцевого  бюджету</t>
  </si>
  <si>
    <t>Код Типової програмної класифі-кації видатків та кредиту-вання місцевого бюджету</t>
  </si>
  <si>
    <t>На початок періоду</t>
  </si>
  <si>
    <t>Зміни обсягів готівкових коштів</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</si>
  <si>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</si>
  <si>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</si>
  <si>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</si>
  <si>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Рентна плата за спеціальне використання лісових ресурсів в частині деревини, заготовленої в порядку рубок головного користування </t>
  </si>
  <si>
    <t>Надходження від орендної плати за користування майновим комплексом та іншим майном, що перебуває в комунальній власності</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</si>
  <si>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 власники яких невідомі</t>
  </si>
  <si>
    <t>Податок та збір на доходи фізичних осіб</t>
  </si>
  <si>
    <t>99000000000</t>
  </si>
  <si>
    <t>Надходження коштів від відшкодування втрат сільськогосподарського і лісогосподарського виробництва</t>
  </si>
  <si>
    <t>Інша субвенція для комунального некомерційного підприємства "Здолбунівська центральна міська лікарня" Здолбунівської міської ради Рівненської області (забезпечення пільгових категорій населення лікарськими засобами)</t>
  </si>
  <si>
    <t>Інша субвенція на утримання Здолбунівського інклюзивно-ресурсного центру Здолбунівської міської ради</t>
  </si>
  <si>
    <t>Інша субвенція на відшкодування вартості навчання дітей які зареєстровані у Здовбицькій сільській територіальній громаді у Здолбунівській музичній школі</t>
  </si>
  <si>
    <t>Інші субвенції з місцевого бюджету (на капітальний ремонт даху будівлі дошкільного закладу "Грайлик" Здолбунівської міської ради Рівненської області по вул.Садова, 39 м.Здолбунів, Рівненської області, в т.ч. коригування проектно-кошторисної документації)</t>
  </si>
  <si>
    <t>0640</t>
  </si>
  <si>
    <t>0118110</t>
  </si>
  <si>
    <t>Заходи із запобігання та ліквідації надзвичайних ситуацій та наслідків стихійного лиха</t>
  </si>
  <si>
    <t>0320</t>
  </si>
  <si>
    <t>0118240</t>
  </si>
  <si>
    <t>Заходи та роботи з територіальної оборони</t>
  </si>
  <si>
    <t>0118220</t>
  </si>
  <si>
    <t>Заходи та роботи з мобілізаційної підготовки місцевого значення</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</si>
  <si>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</si>
  <si>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0113160</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</si>
  <si>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</si>
  <si>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</si>
  <si>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0113104</t>
  </si>
  <si>
    <t>3104</t>
  </si>
  <si>
    <t>6017</t>
  </si>
  <si>
    <t>0116017</t>
  </si>
  <si>
    <t>Інша діяльність, пов'язана з експлуатацією об'єктів житлово-комунального господарства</t>
  </si>
  <si>
    <t>Субвенції з місцевих бюджетів іншим місцевим бюджетам</t>
  </si>
  <si>
    <t>Субвенції з державного бюджету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</si>
  <si>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</si>
  <si>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</si>
  <si>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</si>
  <si>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Інші дотації з місцевого бюджету</t>
  </si>
  <si>
    <t>Дотації з місцевих бюджетів іншим місцевим бюджетам</t>
  </si>
  <si>
    <t>Транспортний податок з фізичних осіб</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</si>
  <si>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</si>
  <si>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 xml:space="preserve">Кошти від відчуження майна, що належить Автономній Республіці Крим та майна, що перебуває в комунальній власності </t>
  </si>
  <si>
    <t>Наджходження від продажу основного капіталу</t>
  </si>
  <si>
    <t xml:space="preserve">Інша субвенція на утримання дітей, зареєстрованих на території Здовбицької сільської територіальної громади, які зараховані у Новомильський заклад  дошкільної освіти "Барвінок" </t>
  </si>
  <si>
    <t>Інша субвенція для комунального некомерційного підприємства "Здолбунівська стоматологічна поліклініка" Здолбунівської міської ради на безкоштовне зубопротезування пільгових категорій населення жителів Здовбицької сільської територіальної громади</t>
  </si>
  <si>
    <t>"Нове будівництво споруди цивільного захисту Здолбунівського ліцею №5 Здолбунівської міської ради Рівненської області на земельній ділянці з кадастровим номером 5622610100:00:009:0176"</t>
  </si>
  <si>
    <t>Субвенція Рівненському районному відділу  СБУ в Рівненській області (з дислокацією у м.Здолбунів) на придбання спеціалізованого службового автомобіля для виконання контррозвідувальної та оперативно-розшукової діяльності</t>
  </si>
  <si>
    <t>Субвенція  ГУНП в Рівненській області на придбання спеціалізованого легкового автомобіля з додатковим обладнанням для поліцейських офіцерів громади</t>
  </si>
  <si>
    <t>Фінансування за рахунок зміни залишків коштів бюджетів</t>
  </si>
  <si>
    <t>Додаток № 5</t>
  </si>
  <si>
    <t>Податок на доходи фізичних осіб у вигляді мінімального податкового зобов'язання, що підлягає сплаті фізичними особами</t>
  </si>
  <si>
    <t>Частина чистого прибутку (доходу) комунальних унітарних підприємств та їх об'єднань, що вилучається до відповідного місцевого бюджету</t>
  </si>
  <si>
    <t>Надходження коштів від Державного фонду дорогоцінних металів і дорогоцінного каміння  </t>
  </si>
  <si>
    <t>0611291</t>
  </si>
  <si>
    <t>0611292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</si>
  <si>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</si>
  <si>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</si>
  <si>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Рентна плата за користування надрами місцевого значення</t>
  </si>
  <si>
    <t>0613133</t>
  </si>
  <si>
    <t>Інші заходи та заклади молодіжної політики</t>
  </si>
  <si>
    <t>Додаток № 4</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</si>
  <si>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</si>
  <si>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</si>
  <si>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0611182</t>
  </si>
  <si>
    <t>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</si>
  <si>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</si>
  <si>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0611242</t>
  </si>
  <si>
    <t>Співфінансування заходів, що реалізуються за рахунок субвенції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</si>
  <si>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Виконання заходів щодо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за рахунок субвенції з державного бюджету місцевим бюджетам</t>
  </si>
  <si>
    <t>0113112</t>
  </si>
  <si>
    <t>3112</t>
  </si>
  <si>
    <t>Заходи державної політики з питань дітей та їх соціального захисту</t>
  </si>
  <si>
    <t>Рентна плата за користування надрами загальнодержавного значення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</si>
  <si>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213.1статті 213 Податкового кодексу України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</si>
  <si>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</si>
  <si>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Рентна плата за користування надрами для видобування інших корисних копалин загальнодержавного значення</t>
  </si>
  <si>
    <t>Місцеві податки та збори, що сплачуються (перераховуються) згідно з Податковим кодексом України</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</si>
  <si>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</si>
  <si>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</si>
  <si>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</si>
  <si>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</si>
  <si>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</si>
  <si>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Екологічеий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двооксиду вуглецю)</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</si>
  <si>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</si>
  <si>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Адміністративні збори та платежі, доходи від некомерційноїгосподарської діяльності</t>
  </si>
  <si>
    <t>Надходження від орендної плати за користування цілісним майновим комплексом та іншим державним майном</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</si>
  <si>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</si>
  <si>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</si>
  <si>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0113032</t>
  </si>
  <si>
    <t>Надання пільг окремим категоріям громадян з оплати послуг зв'язку</t>
  </si>
  <si>
    <t>Компенсаційні виплати за пільговий проїзд окремих категорій громадян на залізничному транспорті</t>
  </si>
  <si>
    <t>0116091</t>
  </si>
  <si>
    <t>6091</t>
  </si>
  <si>
    <t>Надання загальної середньої освіти закладами загальної середньої освіти за рахунок освітньої субвенції</t>
  </si>
  <si>
    <t>Надання позашкільної освіти закладами позашкільної освіти, заходи із позашкільної роботи з дітьми</t>
  </si>
  <si>
    <t>0611403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</si>
  <si>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</si>
  <si>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Фінансова підтримка на утримання місцевих осередків (рад) всеукраїнських об'єднань фізкультурно-спортивної спрямованості</t>
  </si>
  <si>
    <t>0611300</t>
  </si>
  <si>
    <t>0612170</t>
  </si>
  <si>
    <t>Будівництво-1 закладів охорони здоров'я</t>
  </si>
  <si>
    <t>Резервний фонд місцевого бюджету</t>
  </si>
  <si>
    <t>Реверсна дотація</t>
  </si>
  <si>
    <t>Керівництво і управління у відповідній сфері у містах (місті Києві), селищах, селах, територіальних громадах</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</si>
  <si>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</si>
  <si>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</si>
  <si>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 рахунок освітньої субвенції</t>
  </si>
  <si>
    <t>Надання спеціальної освіти мистецькими школами</t>
  </si>
  <si>
    <t>Забезпечення діяльності інклюзивно-ресурсних центрів</t>
  </si>
  <si>
    <t>0116010</t>
  </si>
  <si>
    <t>6010</t>
  </si>
  <si>
    <t>Утримання та ефективна експлуатація об'єктів житлово-комунального господарства</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</si>
  <si>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</si>
  <si>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 xml:space="preserve">Рішення міської ради від 20.12.24. № </t>
  </si>
  <si>
    <t xml:space="preserve">Програма щодо реалізації Конвенції про права дитини у Здолбунівській міській територіальній громаді на  2025-2027 роки </t>
  </si>
  <si>
    <t>Програма забезпечення депутатської діяльності депутатів Здолбунівської міської ради на 2025-2027 роки</t>
  </si>
  <si>
    <t>Програма соціального захисту населення Здолбунівської міської територіальної громади та надання пільг окремим категоріям громадян на 2025-2027 роки</t>
  </si>
  <si>
    <t>Програма здійснення відшкодування вартості пільгового проїзду окремих категорій громадян залізничним транспортом на приміському сполученні Здолбунівської міської територіальної громади на 2025-2027 роки</t>
  </si>
  <si>
    <t>Програма розвитку Здолбунівської міської тариторіальної громади та підтримки комунальних підприємств на 2025-2027 роки</t>
  </si>
  <si>
    <t>Програма соціальної підтримки Захисників та Захисниць України на 2025-2027 роки</t>
  </si>
  <si>
    <t>Програма заходів з відзначення державних, професійних свят та ювілейних дат на 2025-2027 роки</t>
  </si>
  <si>
    <t>Програма утримання та обслуговування об'єктів комунальної власності Здолбунівської міської територіальної громади, які закріпленні за комунальним підприємством"Здолбунівське" на праві господарського відання на 2025-2027 роки</t>
  </si>
  <si>
    <t>Програма розроблення земельної документації Здолбунівської міської територіальної громади на 2025-2027 роки</t>
  </si>
  <si>
    <t>Розроблення містобудівної документації Здолбунівської міської територіальної громади на 2025-2027 роки</t>
  </si>
  <si>
    <t>Програма розвитку дорожнього господарства Здолбунівської міської територіальної громади на 2025-2027 роки</t>
  </si>
  <si>
    <t>Програма розвитку міжнародного та міжрегіонального співробітництва, організації та проведення конкурсів, проєктів розвитку Здолбунівської міської територіальної громади на 2025-2027 роки</t>
  </si>
  <si>
    <t>Програма забезпечення мобілізаційної підготовки та оборонної роботи в Здолбунівській міській територіальній громаді на 2025-2027 роки</t>
  </si>
  <si>
    <t>Програми енергоефективності та енергозбереження  Здолбунівської міської територіальної громади  на 2025-2027 роки</t>
  </si>
  <si>
    <t>Програма фінансової підтримки комунального некомерційного підприєства "Здолбунівська центральна міська лікарня" Здолбунівської міської ради Рівненської області на 2025-2027 роки</t>
  </si>
  <si>
    <t>Програма фінансової підтримки комунального некомерційного підприєства "Здолбунівська стоматологічна поліклініка" Здолбунівської міської ради на 2025-2027 роки</t>
  </si>
  <si>
    <t>Програма розвитку Здолбунівської міської територіальної громади та підтримки комунальних підприємств на 2025-2027 роки</t>
  </si>
  <si>
    <t>Програма розвитку фізичної культури та спорту Здолбунівської міської територіальної громади на 2025-2027 роки</t>
  </si>
  <si>
    <t>Програма організації та проведення культурно-масових заходів Здолбунівської міської територіальної громади на 2025-2027 роки</t>
  </si>
  <si>
    <t>Програма підтримки та розвитку молоді та молодіжної політики Здолбунівської міської територіальної громади на 2025-2027 роки</t>
  </si>
  <si>
    <t>Програма фінансової підтримки комунального некомерційного підприєства "Здолбунівський центр первинної медичної допомоги" Здолбунівської міської ради Рівненської області на 2025-2027 роки</t>
  </si>
  <si>
    <t>Програми "Здорові діти-здорова та успішна нація" Здолбунівської міської територіальнох громади на 2025-2027 роки.</t>
  </si>
  <si>
    <t>Рішення міської ради від 20.12.24. № 2498</t>
  </si>
  <si>
    <t>Рішення міської ради від 20.12.24. № 2505</t>
  </si>
  <si>
    <t>Рішення міської ради від 20.12.24. № 2507</t>
  </si>
  <si>
    <t>Рішення міської ради від 20.12.24. № 2509</t>
  </si>
  <si>
    <t>Рішення міської ради від 20.12.24. № 2511</t>
  </si>
  <si>
    <t>Рішення міської ради від 20.12.24. № 2513</t>
  </si>
  <si>
    <t>Рішення міської ради від 20.12.24. № 2512</t>
  </si>
  <si>
    <t>Рішення міської ради від 20.12.24. № 2514</t>
  </si>
  <si>
    <t>Програма забезпечення цивільного захисту населення , пожежної та техногенної безпеки на території Здолбунівської міської територіальної громади на 2025-2027 роки</t>
  </si>
  <si>
    <t>Рішення міської ради від 20.12.24. № 2518</t>
  </si>
  <si>
    <t>Програма благоустрою Здолбунівської міської територіальної  громади на 2025-2027 роки</t>
  </si>
  <si>
    <t>Програма природоохоронних заходів, які фінансуються з Здолбунівського міського природоохоронного фонду в 2025-2027 роки</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</si>
  <si>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</si>
  <si>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</si>
  <si>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</si>
  <si>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0611600</t>
  </si>
  <si>
    <t>0611290</t>
  </si>
  <si>
    <t>Виконання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</si>
  <si>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0611260</t>
  </si>
  <si>
    <t>0611261</t>
  </si>
  <si>
    <t>Виконання заходів щодо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</si>
  <si>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</si>
  <si>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Виконання заходів щодо реалізації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 за рахунок субвенції з державного бюджету місцевим бюджетам</t>
  </si>
  <si>
    <t>Забезпечення діяльності музеїв і виставок</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</si>
  <si>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</si>
  <si>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</si>
  <si>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Багатопрофільна стаціонарна медична допомога населенню</t>
  </si>
  <si>
    <t>0726</t>
  </si>
  <si>
    <t>Забезпечення діяльності палаців і будинків культури, клубів, центрів дозвілля та інших клубних закладів</t>
  </si>
  <si>
    <t>Стоматологічна допомога населенню</t>
  </si>
  <si>
    <t>9900000000</t>
  </si>
  <si>
    <t>Субвенція військовій частині А4885 для закупівлі матеріально-технічних засобів (безпілотних літальних апаратів, комплексів, засобів радіоелектронної боротьби)</t>
  </si>
  <si>
    <t>Субвенція військовій частині А4447 на придбання безпілотних авіаційних комплексів, безпілотних літальних апаратів</t>
  </si>
  <si>
    <t>Програми економічного та соціального розвитку Здолбунівської міської територіальної громади на 2025-2027 роки</t>
  </si>
  <si>
    <t>Рішення міської ради від 20.12.24. № 2499</t>
  </si>
  <si>
    <t xml:space="preserve">Програма "Здолбунівський спротив на 2025-2027 роки" </t>
  </si>
  <si>
    <t xml:space="preserve">Освітня субвенція з державного бюджету місцевим бюджетам </t>
  </si>
  <si>
    <t>Секретар міської ради</t>
  </si>
  <si>
    <t>Олег БАБІЙ</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</si>
  <si>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</si>
  <si>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</si>
  <si>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</si>
  <si>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Програми відшкодування різниці між тарифами на послуги з централізованого водопостачання та централізованого водовідведення для населення</t>
  </si>
  <si>
    <t xml:space="preserve"> ЗМІНИ ДО РОЗПОДІЛУ ВИДАТКІВ</t>
  </si>
  <si>
    <t>ЗМІНИ ДО ФІНАНСУВАННЯ</t>
  </si>
  <si>
    <t>ЗМІНИ ДО МІЖБЮДЖЕТНИХ ТРАНСФЕРТІВ</t>
  </si>
  <si>
    <t>ЗМІНИ</t>
  </si>
  <si>
    <t>до розподілу витрат бюджету Здолбунівської територіальної громади</t>
  </si>
  <si>
    <t>0615049</t>
  </si>
  <si>
    <t>5049</t>
  </si>
  <si>
    <t>Виконання окремих заходів з реалізації соціального проекту "Активні парки - локації здорової України"</t>
  </si>
  <si>
    <t>0611270</t>
  </si>
  <si>
    <t>0611273</t>
  </si>
  <si>
    <t>0611274</t>
  </si>
  <si>
    <t>Виконання заходів за рахунок коштів освітньої субвенції з державного бюджету місцевим бюджетам (за спеціальним фондом державного бюджету)</t>
  </si>
  <si>
    <t>Співфінансування заходів, що реалізуються за рахунок освітньої субвенції з державного бюджету місцевим бюджетам (за спеціальним фондом державногобюджету),на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</si>
  <si>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Реалізація заходів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</si>
  <si>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0611262</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</si>
  <si>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</si>
  <si>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ЗМІНИ ДО ДОХОДІВ</t>
  </si>
  <si>
    <t>Програма розвитку Здолбунівської міської територіальної громади та підтримки комунальних підприємств на 2025-2027  роки</t>
  </si>
  <si>
    <t>Інша субвенція для Комунального некомерційного підприємтсва "Здолбунівська стоматологічна поліклініка" Здолбунівської міськоїї ради (безкоштовне  зубопротезування пільгових  категорій населення жителів Мізоцької ТГ, оплату медоглядів призовників та допризовників лікарями-стоматологами)</t>
  </si>
  <si>
    <t>Субвенція військовій частині А5001 на закупівлю засобів радіоелектронної боротьби</t>
  </si>
  <si>
    <t>Прорама підтримки внутрішньо переміщених осіб на 2025-2027 роки</t>
  </si>
  <si>
    <t>0117367</t>
  </si>
  <si>
    <t>Реалізація проектів у рамках Програми відновлення України III</t>
  </si>
  <si>
    <t>Реалізація проектів у рамках Програми відновлення України III</t>
  </si>
  <si>
    <t>Субвенція з місцевого бюджету на здійснення переданих видатків у сфері освіти за рахунок коштів освітньої субвенції</t>
  </si>
  <si>
    <t xml:space="preserve">Субвенція 3-му державному пожежно-рятувальному загону Головного управління  ДСНС України у Рівненській області для забезпечення підрозділів пожежно-рятувальної спеціалізованої служби цивільного захисту </t>
  </si>
  <si>
    <r>
      <t>Будівництво</t>
    </r>
    <r>
      <rPr>
        <b/>
        <vertAlign val="superscript"/>
        <sz val="12"/>
        <color theme="1"/>
        <rFont val="Times New Roman"/>
        <family val="1"/>
        <charset val="204"/>
      </rPr>
      <t>-1</t>
    </r>
    <r>
      <rPr>
        <sz val="12"/>
        <color theme="1"/>
        <rFont val="Times New Roman"/>
        <family val="1"/>
        <charset val="204"/>
      </rPr>
      <t> освітніх установ та закладів</t>
    </r>
  </si>
  <si>
    <t xml:space="preserve">Субвенція з державного бюджету місцевим бюджетам на забезпечення харчуванням учнів закладів загальної середньої освіти </t>
  </si>
  <si>
    <t xml:space="preserve">Субвенція на виконання Районної цільової програми запобігання винекненню, ліквідації наслідків надзвичайних ситуацій та протидії пожежам у природних екосистемах Рівненського району на 2025-2027 роки для капітального ремонту будівлі пожежного депо  3-му ДПРЗ ГУ ДСНС України у Рівненській області </t>
  </si>
  <si>
    <t>Субвенція військовій частині 3009 для поліпшення  матеріально-технічної бази</t>
  </si>
  <si>
    <t>0614030</t>
  </si>
  <si>
    <t>Забезпечення діяльності бібліотек</t>
  </si>
  <si>
    <t>Забезпечення молодіжними центрами соціального становлення та розвитку молоді та інші заходи у сфері молодіжної політики</t>
  </si>
  <si>
    <t>0611702</t>
  </si>
  <si>
    <t>Забезпечення харчуванням учнів закладів загальної середньої освіти за рахунок субвенції з державного бюджету місцевим бюджетам</t>
  </si>
  <si>
    <t>Програма створення єдиного інформаційного простору освіти Здолбунівської міської територіальної громади на 2025-2027 роки</t>
  </si>
  <si>
    <t>2025-2026</t>
  </si>
  <si>
    <t>2023-2026</t>
  </si>
  <si>
    <t>Програми "Здорові діти-здорова та успішна нація" Здолбунівської міської територіальної громади на 2025-2027  роки</t>
  </si>
  <si>
    <t>Відділ з питань містобудування, архітектури і цивільного захисту населення Здолбунівської міської ради</t>
  </si>
  <si>
    <t>Субвенція з державного бюджету місцевим бюджетам на реалізацію проектів в рамках Програми відновлення України III</t>
  </si>
  <si>
    <t>Субвенція Рівненському обласному бюджету на "Капітальний ремонт протирадіаційного укриття №65295 у будівлі хірургічного корпусу Комунального некомерційного підприємства "Здолбунівська центральна міська лікарня" Здолбунівської міської ради Рівненської області по вул. С Бандери,1 в м. Здолбунів Рівненської області"</t>
  </si>
  <si>
    <t>Програми міжрегіональної підтримки постраждалих територій внаслідок збройної агресії з боку російської федерації, а також надзвичайних ситуацій на 2025 - 2027  роки</t>
  </si>
  <si>
    <t>Рішення міської ради від 20.12.24. № 2502</t>
  </si>
  <si>
    <t>2023-2028</t>
  </si>
  <si>
    <t>0113225</t>
  </si>
  <si>
    <t>1060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</si>
  <si>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</si>
  <si>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військовій частині А 4010 на закупівлю автомобіля</t>
  </si>
  <si>
    <t>"Про зміни до бюджету Здолбунівської міської територіальної громади на 2026 рік"</t>
  </si>
  <si>
    <t xml:space="preserve"> бюджету Здолбунівської міської територіальної громади на 2026 рік</t>
  </si>
  <si>
    <t>Субвенція з державного бюджету місцевим бюджетам на здійснення доплат педагогічним працівникам закладів загальної середньої освіти</t>
  </si>
  <si>
    <t>бюджету Здолбунівської міської територіальної громади на 2026 рік</t>
  </si>
  <si>
    <t>на реалізацію місцевих / регіональних програм у 2026 році</t>
  </si>
  <si>
    <t>ІІ. Трансферти із спеціального фонду бюджету</t>
  </si>
  <si>
    <t xml:space="preserve"> публічних інвестицій у розрізі публічних  інвестиційних проектів та програм публічних інвестицій</t>
  </si>
  <si>
    <t>у 2026 році</t>
  </si>
  <si>
    <t>№ з/п</t>
  </si>
  <si>
    <t>Найменування галузі(сектору) для публічного інвестування/публічного інвестиційного проєкту/програми публічних інвестицій</t>
  </si>
  <si>
    <t>Унікальний ідентифікатор проєкту/ програми</t>
  </si>
  <si>
    <t>Код Програмної класифікації видатків та кредитування місцевого бюджету</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</si>
  <si>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</si>
  <si>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бюджетуу за галузь(сектор)/головного розпорядника коштів місцевого бюджету/відповідального виконавця</t>
  </si>
  <si>
    <t>Період реалізації публічного інвестиційного проєкту/програми публічних інвестицій(рік початку і завершення)</t>
  </si>
  <si>
    <t>Загальна вартість публічного інвестиційного проєкту /програми публічних інвестицій</t>
  </si>
  <si>
    <t>Обсяг бюджетних коштів, спрямованих на реалізацію публічного інвестиційного проєкту/програми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</si>
  <si>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</si>
  <si>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</si>
  <si>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</si>
  <si>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міжбюджетних трансфертів з інших місцевих бюджетів</t>
  </si>
  <si>
    <t>місцевих запозичень</t>
  </si>
  <si>
    <t>інших джерел</t>
  </si>
  <si>
    <t>Муніципальна інфраструктура та послуги ЖКГ</t>
  </si>
  <si>
    <t>Здолбунівська міська рада/ КП Здолбунівське</t>
  </si>
  <si>
    <t>1.1</t>
  </si>
  <si>
    <t>011025-4230АА7D</t>
  </si>
  <si>
    <t>Капітальний ремонт вулиць: І. Мазепи від лікарні до вул. Базарної ; вулиці Паркової від перехрестя вулиць Паркової, Шевченка та Шкільної; вулиці Грушевського від вул. Шевченка до вул. Приходька для створення безбар'єрних маршрутів в м. Здолбунів Рівненського району Рівненської області.</t>
  </si>
  <si>
    <t>2</t>
  </si>
  <si>
    <t>Підготовка та реалізація публічних інвестиційних проектів / програм публічних інвестицій за рахунок коштів місцевого бюджету в галузі житлово- комунального господарства</t>
  </si>
  <si>
    <t>Здолбунівська міська рада/ КП Здолбунівкомуненергія</t>
  </si>
  <si>
    <t>2.1</t>
  </si>
  <si>
    <t>230925-FC918BD2</t>
  </si>
  <si>
    <t>Реконструкція теплової мережі від котельні по вул.Шкільна, 40Б</t>
  </si>
  <si>
    <t>230925-1C88126E</t>
  </si>
  <si>
    <t>2023-2027</t>
  </si>
  <si>
    <t>Капітальний ремонт з заміною котла котельні за адресою: вул. Заводська, 2Б</t>
  </si>
  <si>
    <t>Здолбунівська міська рада/ відділ з питань комунального господарства, благоустрою та екології</t>
  </si>
  <si>
    <t>х</t>
  </si>
  <si>
    <t>240925-07BBEFE6</t>
  </si>
  <si>
    <t>Реконструкція котельні з встановленням когенераційної установки потужністю 600 кВт за адресою: вул.Шкільна,40.</t>
  </si>
  <si>
    <t>240925-EC16D4CE</t>
  </si>
  <si>
    <t>Реконструкція котельні з встановленням когенераційної установки потужністю 600 кВт за адресою: вул.Шкільна,40Б.</t>
  </si>
  <si>
    <t>Всього по галузі:</t>
  </si>
  <si>
    <t>4</t>
  </si>
  <si>
    <t>Соціальна сфера</t>
  </si>
  <si>
    <t>0113250</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</si>
  <si>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</si>
  <si>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Здолбунівська міська рада/ Територіальний центр сціального обслуговування(надання соціальних послуг)</t>
  </si>
  <si>
    <t>4.1</t>
  </si>
  <si>
    <t>180925-CCEA71EB</t>
  </si>
  <si>
    <t>2024-2026</t>
  </si>
  <si>
    <t>Капітальний ремонт приміщення відділення фізичної реабілітації Здолбунівського територіального центру соціального обслуговування (надання соціальних послуг) Здолбунівської міської ради за адресою: вул. Мазепи гетьмана, 25 м. Здолбунів, Рівненської області</t>
  </si>
  <si>
    <t>Освіта та наука</t>
  </si>
  <si>
    <t>131025-F5DD0B2E</t>
  </si>
  <si>
    <t>Нова українська школа</t>
  </si>
  <si>
    <t>201125-4B959237</t>
  </si>
  <si>
    <t>Придбання засобів навчання та обладнання, комп'ютерного та мультимедійного обладнання для навчальних кабінетів Здолбунівського ліцею №2 Здолбунівської міської ради Рівненської області в межах впровадження реформи "Нова українська школа"</t>
  </si>
  <si>
    <t>270925-5E765823</t>
  </si>
  <si>
    <t>"Забезпеченість ЗЗСО сучасним обладнанням навчальних кабінетів Здолбунівського ліцею №3 Здолбунівської ради Рівненської області за адресою: вул. Кармелюка У.,5 , м. Здолбунів, Рівненської області"</t>
  </si>
  <si>
    <t>280925-FD459DA5</t>
  </si>
  <si>
    <t>Забезпечення засобами навчання та обладнанням в межах впровадження реформи “Нова українська школа"</t>
  </si>
  <si>
    <t>280925-B6C78246</t>
  </si>
  <si>
    <t>Кабінет інформатики Здолбунівського ліцею №5 Здолбунівської міської ради Рівненської області</t>
  </si>
  <si>
    <t>300925-D5444A59</t>
  </si>
  <si>
    <t>Забезпечення закладів загальної середньої освіти засобами навчання та обладнанням в межах впровадження реформи “Нова українська школа"</t>
  </si>
  <si>
    <t>220925-340FA53C</t>
  </si>
  <si>
    <t>Технологічне забезпечення навчального процесу НУШ</t>
  </si>
  <si>
    <t>141025-25B888E8</t>
  </si>
  <si>
    <t>НУШ. Придбання мультимедійного обладнання.</t>
  </si>
  <si>
    <t>220925-9F5B84BF</t>
  </si>
  <si>
    <t>Мультимедійне та комп'ютерне обладнання для закладів загальної середньої освіти в межах реформи НУШ</t>
  </si>
  <si>
    <t>260925-6C8F9F46</t>
  </si>
  <si>
    <t>Сучасний освітній простір НУШ для 9 класу Новосілківської гімназії</t>
  </si>
  <si>
    <t>270925-F80B984B</t>
  </si>
  <si>
    <t>Закупівля обладнання для Нової української школи (8-9 класи) П'ятигірської гімніазії Здолбунівської міської ради Рівненської області</t>
  </si>
  <si>
    <t>0611251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</si>
  <si>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</si>
  <si>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250925-4E813B8F</t>
  </si>
  <si>
    <t>Шкільний автобус - шлях до освіти</t>
  </si>
  <si>
    <t>250925-CCCB3AD6</t>
  </si>
  <si>
    <t>Підготовка та реалізація публічних інвестиційних проектів / програм публічних інвестицій за рахунок коштів місцевого бюджету в галузі освіти</t>
  </si>
  <si>
    <t>201125-35E8512C</t>
  </si>
  <si>
    <t>Капітальний ремонт будівлі Здолбунівського ліцею №6 Здолбунівської міської ради Рівненської області за адресою: вул. Шкільна, 40, м. Здолбунів, Рівненської області (заходи з енергозбереження - утеплення фасаду, утеплення та ремонт даху)</t>
  </si>
  <si>
    <t>211025-916303F0</t>
  </si>
  <si>
    <t>Капітальний ремонт будівлі Здолбунівського ліцею №4 Здолбунівської міської ради Рівненської області (заходи з енергозбереження: утеплення фасаду, утеплення та ремонт даху, заміна вікон і дверей) за адресою: вул.Шкільна, 11, м.Здолбунів, Рівненської області</t>
  </si>
  <si>
    <t>9</t>
  </si>
  <si>
    <t>Охорона здоров"я</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</si>
  <si>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</si>
  <si>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9.1</t>
  </si>
  <si>
    <t>141025-476C293B</t>
  </si>
  <si>
    <t>Придбання комп'ютерного томографа</t>
  </si>
  <si>
    <t>Всього публічних інвестицій</t>
  </si>
  <si>
    <t xml:space="preserve">Секретар міської ради                                                    </t>
  </si>
  <si>
    <t>ЗМІНИ до обсягів</t>
  </si>
  <si>
    <t xml:space="preserve">Субвенція обласному бюджету на проведення комплексної реабілітації (абілітації) осіб з інвалідністю, членів сімей загиблих(померлих) Захисників та Захисниць України, ветеранів війни, Захисників і Захисниць, осіб, які отримали поранення, були в полоні, внутрішньо переміщених осіб в КЗ "Рівненський обласний центр комплексної реабілітації" Рівненської обласної  ради </t>
  </si>
  <si>
    <t>Субвенція Рівненському районному відділу  (з дислокацією у м.Здолбунів) Управління Служби безпеки України в Рівненській області для зміцнення матеріально-технічного забезпечення</t>
  </si>
  <si>
    <t>Субвенція військовій частині А4447 на придбання матеріальних цінностей</t>
  </si>
  <si>
    <t>Субвенція військовій частині А4977 на придбання безпілотних авіаційних комплексів та антен-підсилювачів сигналу для безпілотних апаратів</t>
  </si>
  <si>
    <t>Субвенція військовій частині А5237 для закупівлі майна електротехнічної служби</t>
  </si>
  <si>
    <t>Субвенція військовій частині А2802 для покращення матеріально-технічного забезпечення</t>
  </si>
  <si>
    <t>Субвенція військовій частині А4548 для закупівлі безпілотних літальних апаратів, безпілотних авіаційних комплексів</t>
  </si>
  <si>
    <t>Рішення міської ради від 20.12.24. № 2506</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</si>
  <si>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</si>
  <si>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</si>
  <si>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для КЗ "Рівненський обсласний молодіжний пластовий вишкільний центр"  на виплату заробітної плати фахівцю відділу молодіжної політики</t>
  </si>
  <si>
    <t>Субвенція  ГУНП в Рівненській області відділенню поліції №6 на матеріально-технічне забезпечення</t>
  </si>
  <si>
    <t>Субвенція для ГУНП в Рівненській області на придбання паливно-мастильних матеріалів для поліцейських офіцерів громади</t>
  </si>
  <si>
    <t>1</t>
  </si>
  <si>
    <t>1.2</t>
  </si>
  <si>
    <t>3</t>
  </si>
  <si>
    <t>3.1</t>
  </si>
  <si>
    <t>Програми 
забезпечення виплати одноразової грошової допомоги після здобуття базової загальної середньої/повної загальної середньої освіти та придбання одягу і взуття дітям сиротам і дітям, позбавленим батьківського піклування Здолбунівської міської територіальної громади на 2026-2027 роки</t>
  </si>
  <si>
    <t>Рішення міської ради від 18.02.26. № 3146</t>
  </si>
  <si>
    <t>Рішення міської ради від 18.02.26 № 3146</t>
  </si>
  <si>
    <t>Програми подолання туберкульозу в Здолбунівській міській територіальній громаді на 2026-2027 роки</t>
  </si>
  <si>
    <t>Рішення міської ради від 17.12.25 № 3053</t>
  </si>
  <si>
    <t>Інша субвенція на відшкодування вартості наданих послуг для осіб з особливими освітніми потребами з проведення комплексної психолого-педагогічної оцінки розвитку особистості та забезпечення їх системного кваліфікаційного супроводу КУ "Здолбунівського інклюзивно-ресурсного центру Здолбунівської міської ради"</t>
  </si>
  <si>
    <t>Субвенція з місцевого бюджету на здійснення переданих видатків у сфері освіти за рахунок коштів освітньої субвенції для оплати праці педагогічних працівників, які викладатимуть предмет "Захист України" в осередку</t>
  </si>
  <si>
    <t>Інша субвенція на оплату праці соціального робітника та соціальних працівників  Здолбунівського територіального центру соціального обслуговуванння (надання соціальних послуг) Здолбунівської міської ради, які обслуговують жителів Мізоцької селищної територіальної  громади</t>
  </si>
  <si>
    <t>0611200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</si>
  <si>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</si>
  <si>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0611180</t>
  </si>
  <si>
    <t>Виконання заходів, спрямованих на забезпечення якісної, сучасної та доступної загальної середньої освіти "Нова українська школа"</t>
  </si>
  <si>
    <t>1600000</t>
  </si>
  <si>
    <t>Розроблення містобудівної документації Здолбунівської міської територіальної громади на 2026-2027 роки</t>
  </si>
  <si>
    <t>0117700</t>
  </si>
  <si>
    <t>Реалізація програм допомоги і грантів Європейського Союзу, урядів іноземних держав, міжнародних організацій, донорських установ</t>
  </si>
  <si>
    <t xml:space="preserve">Рішення міської ради від 25.03.26 № </t>
  </si>
  <si>
    <t>Програма реалізації проєкту "OLYMPICS4ALL:Active Ageing for Inclusive Communities" в Здолбунівській міській територіальній ггромаді</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</si>
  <si>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</si>
  <si>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Створення освітнього простору у межах реформи “Нова українська школа" у Здолбунівській міській територіальній громаді Рівненської області</t>
  </si>
  <si>
    <t>120326-B5E9376B</t>
  </si>
  <si>
    <t>280925-01D8AD67</t>
  </si>
  <si>
    <t>Придбання автобуса для Здолбунівського ліцею №2 Здолбунівської міської ради Рівненської області</t>
  </si>
  <si>
    <t xml:space="preserve">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
</t>
  </si>
  <si>
    <t>1.3</t>
  </si>
  <si>
    <t>1.4</t>
  </si>
  <si>
    <t>1.5</t>
  </si>
  <si>
    <t>1.6</t>
  </si>
  <si>
    <t>1.7</t>
  </si>
  <si>
    <t>1.8</t>
  </si>
  <si>
    <t>1.9</t>
  </si>
  <si>
    <t>1.10</t>
  </si>
  <si>
    <t>1.11</t>
  </si>
  <si>
    <t>1.12</t>
  </si>
  <si>
    <t>2.2</t>
  </si>
  <si>
    <t>3.2</t>
  </si>
  <si>
    <t>5</t>
  </si>
  <si>
    <t>5.1</t>
  </si>
  <si>
    <t xml:space="preserve"> </t>
  </si>
  <si>
    <t>Інша субвенція на оплату праці з нарахуваннями соціальних працівників, та на утримання підопічних у відділенні постійного стаціонарного догляду Здолбунівського територіального центру соціального обслуговуванння (надання соціальних послуг) Здолбунівської міської ради</t>
  </si>
  <si>
    <t>Додаток № 3</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</si>
  <si>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</si>
  <si>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</si>
  <si>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Інша субвенція рівненській районні державній адміністрації  на  виконання програми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</si>
  <si>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Житомирський обласний бюджет</t>
  </si>
  <si>
    <t>3250</t>
  </si>
  <si>
    <t>КП Здолбунівводоканал</t>
  </si>
  <si>
    <t>290426-А6192730</t>
  </si>
  <si>
    <t>Інші заходи та заклади у сфері соціального захисту і соціального забезпечення</t>
  </si>
  <si>
    <t>Інші заходи та заклади  у сфері соціального захисту і соціального забезпечення</t>
  </si>
  <si>
    <t>Програма забезпечення безпеки та стійкості критичної інфраструктури на території Здолбунівської міської територіальної громади на  2025 – 2027 роки</t>
  </si>
  <si>
    <t>0613193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</si>
  <si>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</si>
  <si>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1030</t>
  </si>
  <si>
    <t>0130</t>
  </si>
  <si>
    <t xml:space="preserve">Субвенція обласному бюджету для КУ "Новоборівський дитячий будинок інтернат" Житомирської  обласної ради на надання соціальної послуги цілодобового перебування отримувача соціальних послуг </t>
  </si>
  <si>
    <t>Інша субвенція на фінансову підтримку  комунального некомерційного підприємства "Здолбунівський центр первинної медичної допомоги" Здолбунівської міської ради Рівненської області (оплата за електроенергію)</t>
  </si>
  <si>
    <t>0615010</t>
  </si>
  <si>
    <t>Проведення спортивної роботи в регіоні</t>
  </si>
  <si>
    <t>Інша субвенція архівному управлінню на  виконання "Програми підвищення ефективності виконання повноважень органами виконавчої влади щодо реалізації державної політики впровадження реформ у Рівненському районі на 2021 - 2027 роки"</t>
  </si>
  <si>
    <t>Субвенція військовій частині 9937 на закупівлю дороговартісних генераторів та зарядних станцій</t>
  </si>
  <si>
    <t>Рішення міської ради від 18.02.26. № 3148</t>
  </si>
  <si>
    <t xml:space="preserve">Програма щодо приведення у готовність до укриття населення захисних споруд цивільного захисту Здолбунівської міської територіальної громади на 2026-2027 роки   </t>
  </si>
  <si>
    <t>Капітальний ремонт харчоблоку в Здолбунівському ліцеї №6 Здолбунівської міської ради за адресою: Рівненська область, м.Здолбунів вул.Шкільна, 40 (коригування)</t>
  </si>
  <si>
    <t>Нове будівництво насосної підкачувальної станції на лінії водопостачання по вул.Залізнична у м.Здолбунів Рівненського району Рівненської області</t>
  </si>
  <si>
    <t>180326-D62834BE</t>
  </si>
  <si>
    <t>Інша субвенція з місцевого бюджету обласному бюджету Рівненської області на виконання робіт по об"єкту: "Експлуатаційне утримання автомобільних доріг загального користування місцевого значення та штучних споруд на них у Рівненському районі Рівненської області (протяжністю 693,0км)"</t>
  </si>
  <si>
    <t>Субвенція на зміцнення матеріально-технічної бази Здолбунівського управління Державної казначейської служби України Рівненської області ( в т.ч. придбання персональних комп"ютерів)</t>
  </si>
  <si>
    <t>290426-68DOA4F9</t>
  </si>
  <si>
    <t>Субвенція військовій частині А 4698 на закупівлю комплектуючих для безпілотних літальних апаратів</t>
  </si>
  <si>
    <t>Інша субвенція на забезпечення соціальними послугами жителів Здовбицької сільської територіальної громади в  Здолбунівському територіальному центрі соціального обслуговування (надання соціальних послуг) Здолбунівської міської ради</t>
  </si>
  <si>
    <t>Інша субвенція на оплату праці соціальних робітників та соціального працівника  Здолбунівського територіального центру соціального обслуговування (надання соціальних послуг) Здолбунівської міської ради, які обслуговують жителів Здовбицької громади</t>
  </si>
  <si>
    <t>Програма забезпечення безпеки та стійкості критичної інфраструктури на території Здолбунівської міської територіальної громади на 2025-2027 роки</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</si>
  <si>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</si>
  <si>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Субвенція обласному бюджету для ДНЗ "Здолбунівське ВПУЗТ" на закупівлю меблів у навчальну виробничу майстерню за професією ""Перукар (перукар-модельєр). Манікюрник"</t>
  </si>
  <si>
    <t>0119150</t>
  </si>
  <si>
    <t>Рішення міської ради від 26.01.26. № 3135</t>
  </si>
  <si>
    <t>Програма роботи з обдаровоною молоддю Здолбунівської міської територіальної громади на 2025-2027 роки</t>
  </si>
  <si>
    <t>Інші дотації з місцевого  бюджету</t>
  </si>
  <si>
    <t>Інша дотація з місцевого бюджету</t>
  </si>
  <si>
    <t>Рішення міської ради від 18.02.26. № 3152</t>
  </si>
  <si>
    <t>Субвенція обласному бюджету для КЗ "Здолбунівський геріатричний пансіонат" Рівненської обласної ради на зміцнення матеріально-технічної бази закладу, а саме на закупівлю будівельних матеріалів : бруківка, поребрики, щебінь, відсів, пісок.</t>
  </si>
  <si>
    <t xml:space="preserve"> до  рішення Здолбунівської міської ради</t>
  </si>
  <si>
    <t>від 12 серпня 2026 року № 3435</t>
  </si>
  <si>
    <t>Субвенція військовій частині ХХХХХ на закупівлю безпілотних літальних апаратів, наземних роботизованих комплексів, засобів РЕБ  та комплектуючих до них</t>
  </si>
  <si>
    <t>Субвенція військовій частині ХХХХХ на закупівлю військової техніки та майна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</si>
</sst>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_ ;\-#,##0.00\ "/>
    <numFmt numFmtId="166" formatCode="#,##0.00\ _₴"/>
    <numFmt numFmtId="167" formatCode="#,##0\ _₴"/>
  </numFmts>
  <fonts count="51" x14ac:knownFonts="1">
    <font>
      <sz val="10"/>
      <name val="Arial Cyr"/>
      <charset val="204"/>
    </font>
    <font>
      <b/>
      <sz val="12"/>
      <name val="Times New Roman"/>
      <family val="1"/>
      <charset val="204"/>
    </font>
    <font>
      <sz val="10"/>
      <name val="Times New Roman"/>
      <family val="1"/>
      <charset val="204"/>
    </font>
    <font>
      <sz val="8"/>
      <name val="Times New Roman"/>
      <family val="1"/>
      <charset val="204"/>
    </font>
    <font>
      <i/>
      <sz val="10"/>
      <name val="Times New Roman"/>
      <family val="1"/>
      <charset val="204"/>
    </font>
    <font>
      <b/>
      <sz val="10"/>
      <name val="Times New Roman"/>
      <family val="1"/>
      <charset val="204"/>
    </font>
    <font>
      <b/>
      <i/>
      <sz val="10"/>
      <name val="Times New Roman"/>
      <family val="1"/>
      <charset val="204"/>
    </font>
    <font>
      <b/>
      <sz val="14"/>
      <name val="Times New Roman"/>
      <family val="1"/>
      <charset val="204"/>
    </font>
    <font>
      <sz val="14"/>
      <name val="Times New Roman"/>
      <family val="1"/>
      <charset val="204"/>
    </font>
    <font>
      <b/>
      <sz val="10"/>
      <color indexed="8"/>
      <name val="Times New Roman"/>
      <family val="1"/>
      <charset val="204"/>
    </font>
    <font>
      <sz val="12"/>
      <name val="Times New Roman"/>
      <family val="1"/>
      <charset val="204"/>
    </font>
    <font>
      <b/>
      <sz val="8"/>
      <name val="Times New Roman"/>
      <family val="1"/>
      <charset val="204"/>
    </font>
    <font>
      <b/>
      <sz val="11"/>
      <name val="Times New Roman"/>
      <family val="1"/>
      <charset val="204"/>
    </font>
    <font>
      <sz val="9"/>
      <name val="Times New Roman"/>
      <family val="1"/>
      <charset val="204"/>
    </font>
    <font>
      <i/>
      <sz val="8"/>
      <name val="Times New Roman"/>
      <family val="1"/>
      <charset val="204"/>
    </font>
    <font>
      <i/>
      <sz val="9"/>
      <name val="Times New Roman"/>
      <family val="1"/>
      <charset val="204"/>
    </font>
    <font>
      <i/>
      <sz val="14"/>
      <name val="Times New Roman"/>
      <family val="1"/>
      <charset val="204"/>
    </font>
    <font>
      <b/>
      <sz val="12"/>
      <color indexed="8"/>
      <name val="Times New Roman"/>
      <family val="1"/>
      <charset val="204"/>
    </font>
    <font>
      <sz val="8"/>
      <color indexed="8"/>
      <name val="Times New Roman"/>
      <family val="1"/>
      <charset val="204"/>
    </font>
    <font>
      <b/>
      <sz val="13"/>
      <name val="Times New Roman"/>
      <family val="1"/>
      <charset val="204"/>
    </font>
    <font>
      <u/>
      <sz val="8"/>
      <name val="Times New Roman"/>
      <family val="1"/>
      <charset val="204"/>
    </font>
    <font>
      <b/>
      <u/>
      <sz val="8"/>
      <name val="Times New Roman"/>
      <family val="1"/>
      <charset val="204"/>
    </font>
    <font>
      <u/>
      <sz val="10"/>
      <name val="Times New Roman"/>
      <family val="1"/>
      <charset val="204"/>
    </font>
    <font>
      <sz val="11"/>
      <name val="Times New Roman"/>
      <family val="1"/>
      <charset val="204"/>
    </font>
    <font>
      <i/>
      <sz val="11"/>
      <name val="Times New Roman"/>
      <family val="1"/>
      <charset val="204"/>
    </font>
    <font>
      <sz val="13"/>
      <name val="Times New Roman"/>
      <family val="1"/>
      <charset val="204"/>
    </font>
    <font>
      <sz val="10"/>
      <name val="Times New Roman Cyr"/>
      <charset val="204"/>
    </font>
    <font>
      <b/>
      <i/>
      <sz val="10"/>
      <name val="Times New Roman Cyr"/>
      <charset val="204"/>
    </font>
    <font>
      <b/>
      <sz val="10"/>
      <name val="Times New Roman Cyr"/>
      <family val="1"/>
      <charset val="204"/>
    </font>
    <font>
      <i/>
      <sz val="12"/>
      <name val="Times New Roman"/>
      <family val="1"/>
      <charset val="204"/>
    </font>
    <font>
      <u/>
      <sz val="11"/>
      <name val="Times New Roman"/>
      <family val="1"/>
      <charset val="204"/>
    </font>
    <font>
      <b/>
      <sz val="9"/>
      <name val="Times New Roman"/>
      <family val="1"/>
      <charset val="204"/>
    </font>
    <font>
      <sz val="10"/>
      <color theme="1"/>
      <name val="Calibri"/>
      <family val="2"/>
      <charset val="204"/>
      <scheme val="minor"/>
    </font>
    <font>
      <sz val="10"/>
      <color theme="1"/>
      <name val="Times New Roman"/>
      <family val="1"/>
      <charset val="204"/>
    </font>
    <font>
      <sz val="10"/>
      <color rgb="FF000000"/>
      <name val="Times New Roman"/>
      <family val="1"/>
      <charset val="204"/>
    </font>
    <font>
      <b/>
      <sz val="10"/>
      <color rgb="FF000000"/>
      <name val="Times New Roman"/>
      <family val="1"/>
      <charset val="204"/>
    </font>
    <font>
      <sz val="10"/>
      <color rgb="FF333333"/>
      <name val="Times New Roman"/>
      <family val="1"/>
      <charset val="204"/>
    </font>
    <font>
      <sz val="12"/>
      <color rgb="FF333333"/>
      <name val="Times New Roman"/>
      <family val="1"/>
      <charset val="204"/>
    </font>
    <font>
      <sz val="11"/>
      <color theme="1"/>
      <name val="Times New Roman"/>
      <family val="1"/>
      <charset val="204"/>
    </font>
    <font>
      <sz val="12"/>
      <color rgb="FFFF0000"/>
      <name val="Times New Roman"/>
      <family val="1"/>
      <charset val="204"/>
    </font>
    <font>
      <sz val="12"/>
      <color theme="1"/>
      <name val="Times New Roman"/>
      <family val="1"/>
      <charset val="204"/>
    </font>
    <font>
      <b/>
      <sz val="12"/>
      <color theme="1"/>
      <name val="Times New Roman"/>
      <family val="1"/>
      <charset val="204"/>
    </font>
    <font>
      <b/>
      <i/>
      <sz val="12"/>
      <name val="Times New Roman"/>
      <family val="1"/>
      <charset val="204"/>
    </font>
    <font>
      <i/>
      <sz val="12"/>
      <color theme="1"/>
      <name val="Times New Roman"/>
      <family val="1"/>
      <charset val="204"/>
    </font>
    <font>
      <b/>
      <vertAlign val="superscript"/>
      <sz val="12"/>
      <color theme="1"/>
      <name val="Times New Roman"/>
      <family val="1"/>
      <charset val="204"/>
    </font>
    <font>
      <b/>
      <sz val="11"/>
      <color theme="1"/>
      <name val="Times New Roman"/>
      <family val="1"/>
      <charset val="204"/>
    </font>
    <font>
      <b/>
      <i/>
      <sz val="11"/>
      <name val="Times New Roman"/>
      <family val="1"/>
      <charset val="204"/>
    </font>
    <font>
      <sz val="11"/>
      <color rgb="FF303C4B"/>
      <name val="Arial"/>
      <family val="2"/>
      <charset val="204"/>
    </font>
    <font>
      <i/>
      <sz val="11"/>
      <color rgb="FFFF0000"/>
      <name val="Times New Roman"/>
      <family val="1"/>
      <charset val="204"/>
    </font>
    <font>
      <i/>
      <sz val="11"/>
      <color rgb="FF303C4B"/>
      <name val="Times New Roman"/>
      <family val="1"/>
      <charset val="204"/>
    </font>
    <font>
      <b/>
      <sz val="12"/>
      <color rgb="FF333333"/>
      <name val="Times New Roman"/>
      <family val="1"/>
      <charset val="204"/>
    </font>
  </fonts>
  <fills count="10">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A0F3FC"/>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style="thin">
        <color indexed="64"/>
      </left>
      <right/>
      <top/>
      <bottom style="medium">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32" fillId="0" borderId="0"/>
  </cellStyleXfs>
  <cellXfs count="860">
    <xf numFmtId="0" fontId="0" fillId="0" borderId="0" xfId="0"/>
    <xf numFmtId="0" fontId="2" fillId="0" borderId="0" xfId="0" applyFont="1"/>
    <xf numFmtId="164" fontId="2" fillId="0" borderId="0" xfId="0" applyNumberFormat="1" applyFont="1"/>
    <xf numFmtId="0" fontId="3" fillId="0" borderId="0" xfId="0" applyFont="1" applyAlignment="1">
      <alignment vertical="center" wrapText="1"/>
    </xf>
    <xf numFmtId="0" fontId="2" fillId="0" borderId="1" xfId="0" applyFont="1" applyBorder="1"/>
    <xf numFmtId="0" fontId="2" fillId="0" borderId="1"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33" fillId="0" borderId="2" xfId="0" applyFont="1" applyBorder="1" applyAlignment="1">
      <alignment wrapText="1"/>
    </xf>
    <xf numFmtId="3" fontId="2" fillId="2" borderId="1" xfId="0" applyNumberFormat="1" applyFont="1" applyFill="1" applyBorder="1" applyAlignment="1">
      <alignment horizontal="right"/>
    </xf>
    <xf numFmtId="0" fontId="6" fillId="0" borderId="1" xfId="0" applyFont="1" applyBorder="1"/>
    <xf numFmtId="0" fontId="2" fillId="0" borderId="3" xfId="0" applyFont="1" applyBorder="1" applyAlignment="1">
      <alignment horizontal="center" vertical="top" wrapText="1"/>
    </xf>
    <xf numFmtId="0" fontId="2" fillId="0" borderId="1" xfId="0" applyFont="1" applyBorder="1" applyAlignment="1">
      <alignment vertical="top" wrapText="1"/>
    </xf>
    <xf numFmtId="0" fontId="33" fillId="0" borderId="1" xfId="0" applyFont="1" applyBorder="1" applyAlignment="1">
      <alignment wrapText="1"/>
    </xf>
    <xf numFmtId="0" fontId="34" fillId="0" borderId="1" xfId="0" applyFont="1" applyBorder="1" applyAlignment="1">
      <alignment wrapText="1"/>
    </xf>
    <xf numFmtId="0" fontId="6" fillId="0" borderId="1" xfId="0" applyFont="1" applyBorder="1" applyAlignment="1">
      <alignment wrapText="1"/>
    </xf>
    <xf numFmtId="0" fontId="5" fillId="0" borderId="3" xfId="0" applyFont="1" applyBorder="1" applyAlignment="1">
      <alignment horizontal="center"/>
    </xf>
    <xf numFmtId="0" fontId="2" fillId="0" borderId="3" xfId="0" applyFont="1" applyBorder="1" applyAlignment="1">
      <alignment horizontal="center"/>
    </xf>
    <xf numFmtId="0" fontId="35" fillId="0" borderId="0" xfId="0" applyFont="1" applyAlignment="1">
      <alignment wrapText="1"/>
    </xf>
    <xf numFmtId="0" fontId="33" fillId="0" borderId="3" xfId="0" applyFont="1" applyBorder="1" applyAlignment="1">
      <alignment horizontal="center"/>
    </xf>
    <xf numFmtId="0" fontId="6" fillId="0" borderId="3" xfId="0" applyFont="1" applyBorder="1" applyAlignment="1">
      <alignment horizontal="center"/>
    </xf>
    <xf numFmtId="3" fontId="2" fillId="2" borderId="4" xfId="0" applyNumberFormat="1" applyFont="1" applyFill="1" applyBorder="1" applyAlignment="1">
      <alignment horizontal="right"/>
    </xf>
    <xf numFmtId="0" fontId="36" fillId="0" borderId="0" xfId="0" applyFont="1" applyAlignment="1">
      <alignment wrapText="1"/>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0" fontId="35" fillId="0" borderId="1" xfId="0" applyFont="1" applyBorder="1" applyAlignment="1">
      <alignment wrapText="1"/>
    </xf>
    <xf numFmtId="0" fontId="8" fillId="0" borderId="0" xfId="0" applyFont="1"/>
    <xf numFmtId="0" fontId="7" fillId="0" borderId="0" xfId="0" applyFont="1"/>
    <xf numFmtId="4" fontId="2" fillId="2" borderId="1" xfId="0" applyNumberFormat="1" applyFont="1" applyFill="1" applyBorder="1" applyAlignment="1">
      <alignment horizontal="right"/>
    </xf>
    <xf numFmtId="4" fontId="2" fillId="0" borderId="7" xfId="0" applyNumberFormat="1" applyFont="1" applyBorder="1" applyAlignment="1">
      <alignment horizontal="right"/>
    </xf>
    <xf numFmtId="4" fontId="2" fillId="0" borderId="8" xfId="0" applyNumberFormat="1" applyFont="1" applyBorder="1" applyAlignment="1">
      <alignment horizontal="right"/>
    </xf>
    <xf numFmtId="0" fontId="2" fillId="0" borderId="3" xfId="0" applyFont="1" applyBorder="1" applyAlignment="1">
      <alignment horizontal="center" vertical="center"/>
    </xf>
    <xf numFmtId="0" fontId="2" fillId="0" borderId="0" xfId="0" applyFont="1" applyAlignment="1">
      <alignment horizontal="center"/>
    </xf>
    <xf numFmtId="0" fontId="3" fillId="0" borderId="9" xfId="0" applyFont="1" applyBorder="1"/>
    <xf numFmtId="0" fontId="3" fillId="0" borderId="0" xfId="0" applyFont="1"/>
    <xf numFmtId="0" fontId="11" fillId="0" borderId="0" xfId="0" applyFont="1"/>
    <xf numFmtId="0" fontId="11" fillId="0" borderId="0" xfId="0" applyFont="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3" fontId="2" fillId="0" borderId="0" xfId="0" applyNumberFormat="1" applyFont="1"/>
    <xf numFmtId="0" fontId="13" fillId="0" borderId="18" xfId="0" applyFont="1" applyBorder="1" applyAlignment="1">
      <alignment horizontal="left" wrapText="1"/>
    </xf>
    <xf numFmtId="4" fontId="5" fillId="0" borderId="5" xfId="0" applyNumberFormat="1" applyFont="1" applyBorder="1"/>
    <xf numFmtId="4" fontId="12" fillId="0" borderId="5" xfId="0" applyNumberFormat="1" applyFont="1" applyBorder="1"/>
    <xf numFmtId="4" fontId="2" fillId="0" borderId="5" xfId="0" applyNumberFormat="1" applyFont="1" applyBorder="1"/>
    <xf numFmtId="0" fontId="4" fillId="0" borderId="1" xfId="0" applyFont="1" applyBorder="1" applyAlignment="1">
      <alignment vertical="center" wrapText="1"/>
    </xf>
    <xf numFmtId="0" fontId="14" fillId="0" borderId="1" xfId="0" applyFont="1" applyBorder="1" applyAlignment="1">
      <alignment vertical="center" wrapText="1"/>
    </xf>
    <xf numFmtId="0" fontId="5"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0" fontId="16" fillId="0" borderId="0" xfId="0" applyFont="1"/>
    <xf numFmtId="0" fontId="16" fillId="0" borderId="0" xfId="0" applyFont="1" applyAlignment="1">
      <alignment wrapText="1"/>
    </xf>
    <xf numFmtId="0" fontId="4" fillId="0" borderId="0" xfId="0" applyFont="1" applyAlignment="1">
      <alignment wrapText="1"/>
    </xf>
    <xf numFmtId="3" fontId="4" fillId="0" borderId="0" xfId="0" applyNumberFormat="1" applyFont="1" applyAlignment="1">
      <alignment wrapText="1"/>
    </xf>
    <xf numFmtId="3" fontId="4" fillId="0" borderId="0" xfId="0" applyNumberFormat="1" applyFont="1"/>
    <xf numFmtId="0" fontId="4" fillId="0" borderId="0" xfId="0" applyFont="1"/>
    <xf numFmtId="0" fontId="2" fillId="0" borderId="0" xfId="0" applyFont="1" applyAlignment="1">
      <alignment wrapText="1"/>
    </xf>
    <xf numFmtId="3" fontId="2" fillId="0" borderId="0" xfId="0" applyNumberFormat="1" applyFont="1" applyAlignment="1">
      <alignment wrapText="1"/>
    </xf>
    <xf numFmtId="4" fontId="2" fillId="0" borderId="0" xfId="0" applyNumberFormat="1" applyFont="1"/>
    <xf numFmtId="0" fontId="12" fillId="0" borderId="0" xfId="0" applyFont="1"/>
    <xf numFmtId="0" fontId="3" fillId="0" borderId="0" xfId="0" applyFont="1" applyAlignment="1">
      <alignment horizontal="left"/>
    </xf>
    <xf numFmtId="0" fontId="12" fillId="0" borderId="0" xfId="0" applyFont="1" applyAlignment="1">
      <alignment horizont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8" fillId="2" borderId="13" xfId="0" applyFont="1" applyFill="1" applyBorder="1" applyAlignment="1">
      <alignment horizontal="center"/>
    </xf>
    <xf numFmtId="0" fontId="18" fillId="2" borderId="14" xfId="0" applyFont="1" applyFill="1" applyBorder="1" applyAlignment="1">
      <alignment horizontal="center"/>
    </xf>
    <xf numFmtId="0" fontId="18" fillId="0" borderId="25" xfId="0" applyFont="1" applyBorder="1" applyAlignment="1">
      <alignment horizontal="center"/>
    </xf>
    <xf numFmtId="0" fontId="18" fillId="2" borderId="15" xfId="0" applyFont="1" applyFill="1" applyBorder="1" applyAlignment="1">
      <alignment horizontal="center"/>
    </xf>
    <xf numFmtId="4" fontId="1" fillId="2" borderId="5" xfId="0" applyNumberFormat="1" applyFont="1" applyFill="1" applyBorder="1" applyAlignment="1">
      <alignment horizontal="right"/>
    </xf>
    <xf numFmtId="0" fontId="6" fillId="2" borderId="3" xfId="0" applyFont="1" applyFill="1" applyBorder="1" applyAlignment="1">
      <alignment horizontal="center" wrapText="1"/>
    </xf>
    <xf numFmtId="0" fontId="6" fillId="2" borderId="1" xfId="0" applyFont="1" applyFill="1" applyBorder="1" applyAlignment="1">
      <alignment wrapText="1"/>
    </xf>
    <xf numFmtId="4" fontId="6" fillId="2" borderId="1" xfId="0" applyNumberFormat="1" applyFont="1" applyFill="1" applyBorder="1" applyAlignment="1">
      <alignment horizontal="right"/>
    </xf>
    <xf numFmtId="4" fontId="6" fillId="0" borderId="7" xfId="0" applyNumberFormat="1" applyFont="1" applyBorder="1" applyAlignment="1">
      <alignment horizontal="right"/>
    </xf>
    <xf numFmtId="0" fontId="5" fillId="2" borderId="3" xfId="0" applyFont="1" applyFill="1" applyBorder="1" applyAlignment="1">
      <alignment horizontal="center" wrapText="1"/>
    </xf>
    <xf numFmtId="0" fontId="5" fillId="2" borderId="1" xfId="0" applyFont="1" applyFill="1" applyBorder="1" applyAlignment="1">
      <alignment wrapText="1"/>
    </xf>
    <xf numFmtId="4" fontId="5" fillId="2" borderId="1" xfId="0" applyNumberFormat="1" applyFont="1" applyFill="1" applyBorder="1" applyAlignment="1">
      <alignment horizontal="right"/>
    </xf>
    <xf numFmtId="4" fontId="5" fillId="0" borderId="7" xfId="0" applyNumberFormat="1" applyFont="1" applyBorder="1" applyAlignment="1">
      <alignment horizontal="right"/>
    </xf>
    <xf numFmtId="0" fontId="2" fillId="2" borderId="3" xfId="0" applyFont="1" applyFill="1" applyBorder="1" applyAlignment="1">
      <alignment horizontal="center" wrapText="1"/>
    </xf>
    <xf numFmtId="0" fontId="2" fillId="2" borderId="1" xfId="0" applyFont="1" applyFill="1" applyBorder="1" applyAlignment="1">
      <alignment wrapText="1"/>
    </xf>
    <xf numFmtId="3" fontId="5" fillId="2" borderId="1" xfId="0" applyNumberFormat="1" applyFont="1" applyFill="1" applyBorder="1" applyAlignment="1">
      <alignment horizontal="right"/>
    </xf>
    <xf numFmtId="3" fontId="5" fillId="2" borderId="4" xfId="0" applyNumberFormat="1" applyFont="1" applyFill="1" applyBorder="1" applyAlignment="1">
      <alignment horizontal="right"/>
    </xf>
    <xf numFmtId="0" fontId="5" fillId="0" borderId="0" xfId="0" applyFont="1"/>
    <xf numFmtId="0" fontId="2" fillId="2" borderId="3" xfId="0" applyFont="1" applyFill="1" applyBorder="1" applyAlignment="1">
      <alignment horizontal="center" vertical="center" wrapText="1"/>
    </xf>
    <xf numFmtId="4" fontId="6" fillId="2" borderId="1" xfId="0" applyNumberFormat="1" applyFont="1" applyFill="1" applyBorder="1" applyAlignment="1">
      <alignment horizontal="right" vertical="center"/>
    </xf>
    <xf numFmtId="4" fontId="2" fillId="0" borderId="7" xfId="0" applyNumberFormat="1" applyFont="1" applyBorder="1" applyAlignment="1">
      <alignment horizontal="right" vertical="center"/>
    </xf>
    <xf numFmtId="4" fontId="5" fillId="0" borderId="1" xfId="0" applyNumberFormat="1" applyFont="1" applyBorder="1" applyAlignment="1">
      <alignment horizontal="right"/>
    </xf>
    <xf numFmtId="3" fontId="2" fillId="2" borderId="7" xfId="0" applyNumberFormat="1" applyFont="1" applyFill="1" applyBorder="1" applyAlignment="1">
      <alignment horizontal="right"/>
    </xf>
    <xf numFmtId="3" fontId="2" fillId="2" borderId="26" xfId="0" applyNumberFormat="1" applyFont="1" applyFill="1" applyBorder="1" applyAlignment="1">
      <alignment horizontal="right"/>
    </xf>
    <xf numFmtId="3" fontId="5" fillId="2" borderId="7" xfId="0" applyNumberFormat="1" applyFont="1" applyFill="1" applyBorder="1" applyAlignment="1">
      <alignment horizontal="right"/>
    </xf>
    <xf numFmtId="3" fontId="5" fillId="2" borderId="26" xfId="0" applyNumberFormat="1" applyFont="1" applyFill="1" applyBorder="1" applyAlignment="1">
      <alignment horizontal="right"/>
    </xf>
    <xf numFmtId="49" fontId="5" fillId="2" borderId="1" xfId="0" applyNumberFormat="1" applyFont="1" applyFill="1" applyBorder="1" applyAlignment="1">
      <alignment wrapText="1"/>
    </xf>
    <xf numFmtId="49" fontId="2" fillId="2" borderId="1" xfId="0" applyNumberFormat="1" applyFont="1" applyFill="1" applyBorder="1" applyAlignment="1">
      <alignment wrapText="1"/>
    </xf>
    <xf numFmtId="0" fontId="5" fillId="2" borderId="23" xfId="0" applyFont="1" applyFill="1" applyBorder="1" applyAlignment="1">
      <alignment wrapText="1"/>
    </xf>
    <xf numFmtId="0" fontId="2" fillId="2" borderId="27" xfId="0" applyFont="1" applyFill="1" applyBorder="1" applyAlignment="1">
      <alignment horizontal="center" wrapText="1"/>
    </xf>
    <xf numFmtId="49" fontId="2" fillId="2" borderId="20" xfId="0" applyNumberFormat="1" applyFont="1" applyFill="1" applyBorder="1" applyAlignment="1">
      <alignment wrapText="1"/>
    </xf>
    <xf numFmtId="4" fontId="2" fillId="2" borderId="20" xfId="0" applyNumberFormat="1" applyFont="1" applyFill="1" applyBorder="1" applyAlignment="1">
      <alignment horizontal="right"/>
    </xf>
    <xf numFmtId="4" fontId="2" fillId="0" borderId="28" xfId="0" applyNumberFormat="1" applyFont="1" applyBorder="1" applyAlignment="1">
      <alignment horizontal="right"/>
    </xf>
    <xf numFmtId="3" fontId="2" fillId="2" borderId="21" xfId="0" applyNumberFormat="1" applyFont="1" applyFill="1" applyBorder="1" applyAlignment="1">
      <alignment horizontal="right"/>
    </xf>
    <xf numFmtId="0" fontId="1" fillId="2" borderId="3" xfId="0" applyFont="1" applyFill="1" applyBorder="1" applyAlignment="1">
      <alignment horizontal="center" wrapText="1"/>
    </xf>
    <xf numFmtId="0" fontId="1" fillId="2" borderId="1" xfId="0" applyFont="1" applyFill="1" applyBorder="1" applyAlignment="1">
      <alignment wrapText="1"/>
    </xf>
    <xf numFmtId="4" fontId="1" fillId="2" borderId="1" xfId="0" applyNumberFormat="1" applyFont="1" applyFill="1" applyBorder="1" applyAlignment="1">
      <alignment horizontal="right"/>
    </xf>
    <xf numFmtId="4" fontId="1" fillId="0" borderId="7" xfId="0" applyNumberFormat="1" applyFont="1" applyBorder="1" applyAlignment="1">
      <alignment horizontal="right"/>
    </xf>
    <xf numFmtId="3" fontId="6" fillId="2" borderId="1" xfId="0" applyNumberFormat="1" applyFont="1" applyFill="1" applyBorder="1" applyAlignment="1">
      <alignment horizontal="right"/>
    </xf>
    <xf numFmtId="3" fontId="6" fillId="2" borderId="4" xfId="0" applyNumberFormat="1" applyFont="1" applyFill="1" applyBorder="1" applyAlignment="1">
      <alignment horizontal="right"/>
    </xf>
    <xf numFmtId="0" fontId="6" fillId="0" borderId="0" xfId="0" applyFont="1"/>
    <xf numFmtId="4" fontId="2"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xf>
    <xf numFmtId="3" fontId="1" fillId="2" borderId="4" xfId="0" applyNumberFormat="1" applyFont="1" applyFill="1" applyBorder="1" applyAlignment="1">
      <alignment horizontal="right"/>
    </xf>
    <xf numFmtId="4" fontId="6" fillId="0" borderId="1" xfId="0" applyNumberFormat="1" applyFont="1" applyBorder="1" applyAlignment="1">
      <alignment horizontal="right" vertical="center"/>
    </xf>
    <xf numFmtId="4" fontId="2" fillId="0" borderId="1" xfId="0" applyNumberFormat="1" applyFont="1" applyBorder="1" applyAlignment="1">
      <alignment horizontal="right" vertical="center"/>
    </xf>
    <xf numFmtId="3" fontId="2" fillId="0" borderId="4" xfId="0" applyNumberFormat="1" applyFont="1" applyBorder="1" applyAlignment="1">
      <alignment horizontal="center" vertical="center"/>
    </xf>
    <xf numFmtId="3" fontId="2" fillId="0" borderId="1" xfId="0" applyNumberFormat="1" applyFont="1" applyBorder="1" applyAlignment="1">
      <alignment horizontal="right" vertical="center"/>
    </xf>
    <xf numFmtId="0" fontId="6" fillId="2" borderId="3" xfId="0" applyFont="1" applyFill="1" applyBorder="1" applyAlignment="1">
      <alignment horizontal="center" vertical="center" wrapText="1"/>
    </xf>
    <xf numFmtId="3" fontId="8" fillId="0" borderId="0" xfId="0" applyNumberFormat="1" applyFont="1"/>
    <xf numFmtId="0" fontId="10" fillId="0" borderId="0" xfId="0" applyFont="1"/>
    <xf numFmtId="164" fontId="3" fillId="0" borderId="0" xfId="0" applyNumberFormat="1" applyFont="1"/>
    <xf numFmtId="164" fontId="10" fillId="0" borderId="0" xfId="0" applyNumberFormat="1" applyFont="1"/>
    <xf numFmtId="2" fontId="3" fillId="0" borderId="0" xfId="0" applyNumberFormat="1" applyFont="1"/>
    <xf numFmtId="0" fontId="1" fillId="0" borderId="0" xfId="0" applyFont="1" applyAlignment="1">
      <alignment horizontal="center"/>
    </xf>
    <xf numFmtId="0" fontId="2" fillId="0" borderId="9" xfId="0" applyFont="1" applyBorder="1"/>
    <xf numFmtId="0" fontId="20" fillId="0" borderId="0" xfId="0" applyFont="1" applyAlignment="1">
      <alignment horizontal="left"/>
    </xf>
    <xf numFmtId="0" fontId="21" fillId="0" borderId="0" xfId="0" applyFont="1"/>
    <xf numFmtId="0" fontId="22" fillId="0" borderId="0" xfId="0" applyFont="1" applyAlignment="1">
      <alignment horizontal="left"/>
    </xf>
    <xf numFmtId="4" fontId="12" fillId="0" borderId="29" xfId="0" applyNumberFormat="1" applyFont="1" applyBorder="1"/>
    <xf numFmtId="4" fontId="12" fillId="0" borderId="30" xfId="0" applyNumberFormat="1" applyFont="1" applyBorder="1"/>
    <xf numFmtId="4" fontId="23" fillId="0" borderId="31" xfId="0" applyNumberFormat="1" applyFont="1" applyBorder="1"/>
    <xf numFmtId="4" fontId="23" fillId="0" borderId="30" xfId="0" applyNumberFormat="1" applyFont="1" applyBorder="1"/>
    <xf numFmtId="4" fontId="23" fillId="0" borderId="6" xfId="0" applyNumberFormat="1" applyFont="1" applyBorder="1"/>
    <xf numFmtId="4" fontId="23" fillId="0" borderId="33" xfId="0" applyNumberFormat="1" applyFont="1" applyBorder="1"/>
    <xf numFmtId="4" fontId="23" fillId="0" borderId="34" xfId="0" applyNumberFormat="1" applyFont="1" applyBorder="1"/>
    <xf numFmtId="0" fontId="23" fillId="0" borderId="0" xfId="0" applyFont="1"/>
    <xf numFmtId="0" fontId="12" fillId="0" borderId="35" xfId="0" applyFont="1" applyBorder="1" applyAlignment="1">
      <alignment horizontal="center" vertical="center"/>
    </xf>
    <xf numFmtId="0" fontId="12" fillId="0" borderId="12" xfId="0" applyFont="1" applyBorder="1" applyAlignment="1">
      <alignment horizontal="center" vertical="center" wrapText="1"/>
    </xf>
    <xf numFmtId="0" fontId="23" fillId="0" borderId="36" xfId="0" applyFont="1" applyBorder="1" applyAlignment="1">
      <alignment horizontal="center"/>
    </xf>
    <xf numFmtId="0" fontId="23" fillId="0" borderId="13" xfId="0" applyFont="1" applyBorder="1" applyAlignment="1">
      <alignment horizontal="center"/>
    </xf>
    <xf numFmtId="0" fontId="23" fillId="0" borderId="15" xfId="0" applyFont="1" applyBorder="1" applyAlignment="1">
      <alignment horizontal="center"/>
    </xf>
    <xf numFmtId="1" fontId="12" fillId="0" borderId="29" xfId="0" applyNumberFormat="1" applyFont="1" applyBorder="1" applyAlignment="1">
      <alignment horizontal="center"/>
    </xf>
    <xf numFmtId="1" fontId="12" fillId="0" borderId="30" xfId="0" applyNumberFormat="1" applyFont="1" applyBorder="1" applyAlignment="1">
      <alignment horizontal="center"/>
    </xf>
    <xf numFmtId="4" fontId="23" fillId="0" borderId="30" xfId="0" applyNumberFormat="1" applyFont="1" applyBorder="1" applyAlignment="1">
      <alignment wrapText="1"/>
    </xf>
    <xf numFmtId="1" fontId="23" fillId="0" borderId="30" xfId="0" applyNumberFormat="1" applyFont="1" applyBorder="1" applyAlignment="1">
      <alignment horizontal="center"/>
    </xf>
    <xf numFmtId="1" fontId="23" fillId="0" borderId="31" xfId="0" applyNumberFormat="1" applyFont="1" applyBorder="1" applyAlignment="1">
      <alignment horizontal="center"/>
    </xf>
    <xf numFmtId="4" fontId="23" fillId="0" borderId="33" xfId="0" applyNumberFormat="1" applyFont="1" applyBorder="1" applyAlignment="1">
      <alignment horizontal="center"/>
    </xf>
    <xf numFmtId="4" fontId="23" fillId="0" borderId="33" xfId="0" applyNumberFormat="1" applyFont="1" applyBorder="1" applyAlignment="1">
      <alignment horizontal="left"/>
    </xf>
    <xf numFmtId="4" fontId="12" fillId="0" borderId="29" xfId="0" applyNumberFormat="1" applyFont="1" applyBorder="1" applyAlignment="1">
      <alignment wrapText="1"/>
    </xf>
    <xf numFmtId="4" fontId="12" fillId="0" borderId="30" xfId="0" applyNumberFormat="1" applyFont="1" applyBorder="1" applyAlignment="1">
      <alignment wrapText="1"/>
    </xf>
    <xf numFmtId="4" fontId="23" fillId="0" borderId="34" xfId="0" applyNumberFormat="1" applyFont="1" applyBorder="1" applyAlignment="1">
      <alignment horizontal="center"/>
    </xf>
    <xf numFmtId="0" fontId="2" fillId="0" borderId="18" xfId="0" applyFont="1" applyBorder="1" applyAlignment="1">
      <alignment horizontal="left" vertical="center" wrapText="1"/>
    </xf>
    <xf numFmtId="0" fontId="2" fillId="0" borderId="0" xfId="0" applyFont="1" applyAlignment="1">
      <alignment horizontal="left" wrapText="1"/>
    </xf>
    <xf numFmtId="0" fontId="10" fillId="0" borderId="0" xfId="0" applyFont="1" applyAlignment="1">
      <alignment horizontal="right"/>
    </xf>
    <xf numFmtId="0" fontId="1" fillId="0" borderId="37"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wrapText="1"/>
    </xf>
    <xf numFmtId="0" fontId="1" fillId="0" borderId="3" xfId="0" applyFont="1" applyBorder="1" applyAlignment="1">
      <alignment horizontal="center" vertical="center"/>
    </xf>
    <xf numFmtId="4" fontId="1" fillId="0" borderId="38" xfId="0" applyNumberFormat="1" applyFont="1" applyBorder="1" applyAlignment="1">
      <alignment horizontal="right" vertical="center"/>
    </xf>
    <xf numFmtId="0" fontId="10" fillId="0" borderId="32" xfId="0" applyFont="1" applyBorder="1" applyAlignment="1">
      <alignment horizontal="center" vertical="center"/>
    </xf>
    <xf numFmtId="4" fontId="10" fillId="0" borderId="38" xfId="0" applyNumberFormat="1" applyFont="1" applyBorder="1" applyAlignment="1">
      <alignment horizontal="right" vertical="center"/>
    </xf>
    <xf numFmtId="0" fontId="1" fillId="0" borderId="3" xfId="0" applyFont="1" applyBorder="1" applyAlignment="1">
      <alignment horizontal="center"/>
    </xf>
    <xf numFmtId="4" fontId="1" fillId="0" borderId="4" xfId="0" applyNumberFormat="1" applyFont="1" applyBorder="1"/>
    <xf numFmtId="3" fontId="1" fillId="0" borderId="4" xfId="0" applyNumberFormat="1" applyFont="1" applyBorder="1"/>
    <xf numFmtId="0" fontId="10" fillId="0" borderId="3" xfId="0" applyFont="1" applyBorder="1" applyAlignment="1">
      <alignment horizontal="center" vertical="center"/>
    </xf>
    <xf numFmtId="4" fontId="1" fillId="0" borderId="4" xfId="0" applyNumberFormat="1" applyFont="1" applyBorder="1" applyAlignment="1">
      <alignment horizontal="right" vertical="center"/>
    </xf>
    <xf numFmtId="4" fontId="10" fillId="0" borderId="4" xfId="0" applyNumberFormat="1" applyFont="1" applyBorder="1" applyAlignment="1">
      <alignment horizontal="right" vertical="center"/>
    </xf>
    <xf numFmtId="0" fontId="10" fillId="0" borderId="3" xfId="0" applyFont="1" applyBorder="1" applyAlignment="1">
      <alignment horizontal="center"/>
    </xf>
    <xf numFmtId="4" fontId="10" fillId="0" borderId="4" xfId="0" applyNumberFormat="1" applyFont="1" applyBorder="1"/>
    <xf numFmtId="0" fontId="10" fillId="0" borderId="39" xfId="0" applyFont="1" applyBorder="1" applyAlignment="1">
      <alignment horizontal="center"/>
    </xf>
    <xf numFmtId="4" fontId="10" fillId="0" borderId="40" xfId="0" applyNumberFormat="1" applyFont="1" applyBorder="1"/>
    <xf numFmtId="0" fontId="12" fillId="0" borderId="13" xfId="0" applyFont="1" applyBorder="1" applyAlignment="1">
      <alignment horizontal="center" vertical="center" wrapText="1"/>
    </xf>
    <xf numFmtId="0" fontId="12" fillId="0" borderId="41" xfId="0" applyFont="1" applyBorder="1" applyAlignment="1">
      <alignment horizontal="center" vertical="center" wrapText="1"/>
    </xf>
    <xf numFmtId="0" fontId="7" fillId="0" borderId="15" xfId="0" applyFont="1" applyBorder="1" applyAlignment="1">
      <alignment horizontal="center" vertical="center" wrapText="1"/>
    </xf>
    <xf numFmtId="49" fontId="1" fillId="0" borderId="3" xfId="0" applyNumberFormat="1" applyFont="1" applyBorder="1" applyAlignment="1">
      <alignment horizontal="center" vertical="center"/>
    </xf>
    <xf numFmtId="0" fontId="1" fillId="0" borderId="1" xfId="0" applyFont="1" applyBorder="1" applyAlignment="1">
      <alignment horizontal="center" vertical="center"/>
    </xf>
    <xf numFmtId="3" fontId="10" fillId="0" borderId="4" xfId="0" applyNumberFormat="1" applyFont="1" applyBorder="1" applyAlignment="1">
      <alignment horizontal="right" vertical="center"/>
    </xf>
    <xf numFmtId="0" fontId="10" fillId="0" borderId="42"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3" fillId="0" borderId="18" xfId="0" applyFont="1" applyBorder="1" applyAlignment="1">
      <alignment horizontal="left" wrapText="1"/>
    </xf>
    <xf numFmtId="3" fontId="1" fillId="0" borderId="4" xfId="0" applyNumberFormat="1" applyFont="1" applyBorder="1" applyAlignment="1">
      <alignment horizontal="right" vertical="center"/>
    </xf>
    <xf numFmtId="0" fontId="23" fillId="0" borderId="18" xfId="0" applyFont="1" applyBorder="1" applyAlignment="1">
      <alignment horizont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 fillId="0" borderId="18" xfId="0" applyFont="1" applyBorder="1" applyAlignment="1">
      <alignment vertical="center" wrapText="1"/>
    </xf>
    <xf numFmtId="0" fontId="6" fillId="0" borderId="1" xfId="0" applyFont="1" applyBorder="1" applyAlignment="1">
      <alignment vertical="top" wrapText="1"/>
    </xf>
    <xf numFmtId="4" fontId="6" fillId="2" borderId="4" xfId="0" applyNumberFormat="1" applyFont="1" applyFill="1" applyBorder="1" applyAlignment="1">
      <alignment horizontal="right"/>
    </xf>
    <xf numFmtId="0" fontId="1" fillId="0" borderId="0" xfId="0" applyFont="1"/>
    <xf numFmtId="0" fontId="25" fillId="0" borderId="0" xfId="0" applyFont="1"/>
    <xf numFmtId="0" fontId="6" fillId="0" borderId="3" xfId="0" applyFont="1" applyBorder="1" applyAlignment="1">
      <alignment horizontal="center" vertical="center"/>
    </xf>
    <xf numFmtId="0" fontId="2" fillId="0" borderId="5" xfId="0" applyFont="1" applyBorder="1" applyAlignment="1">
      <alignment wrapText="1"/>
    </xf>
    <xf numFmtId="0" fontId="2" fillId="0" borderId="32" xfId="0" applyFont="1" applyBorder="1" applyAlignment="1">
      <alignment horizontal="center" vertical="center"/>
    </xf>
    <xf numFmtId="4" fontId="10" fillId="0" borderId="4" xfId="0" applyNumberFormat="1" applyFont="1" applyBorder="1" applyAlignment="1">
      <alignment vertical="center"/>
    </xf>
    <xf numFmtId="4" fontId="1" fillId="2" borderId="4" xfId="0" applyNumberFormat="1" applyFont="1" applyFill="1" applyBorder="1" applyAlignment="1">
      <alignment horizontal="right"/>
    </xf>
    <xf numFmtId="4" fontId="25" fillId="0" borderId="0" xfId="0" applyNumberFormat="1" applyFont="1"/>
    <xf numFmtId="0" fontId="26" fillId="2" borderId="3" xfId="0" applyFont="1" applyFill="1" applyBorder="1" applyAlignment="1">
      <alignment horizontal="center" vertical="center" wrapText="1"/>
    </xf>
    <xf numFmtId="0" fontId="26" fillId="2" borderId="1" xfId="0" applyFont="1" applyFill="1" applyBorder="1" applyAlignment="1">
      <alignment wrapText="1"/>
    </xf>
    <xf numFmtId="4" fontId="26" fillId="0" borderId="7" xfId="0" applyNumberFormat="1" applyFont="1" applyBorder="1" applyAlignment="1">
      <alignment horizontal="right" vertical="center"/>
    </xf>
    <xf numFmtId="3" fontId="28" fillId="2" borderId="1" xfId="0" applyNumberFormat="1" applyFont="1" applyFill="1" applyBorder="1" applyAlignment="1">
      <alignment horizontal="right"/>
    </xf>
    <xf numFmtId="0" fontId="1" fillId="2" borderId="37" xfId="0" applyFont="1" applyFill="1" applyBorder="1" applyAlignment="1">
      <alignment horizontal="center" wrapText="1"/>
    </xf>
    <xf numFmtId="0" fontId="1" fillId="2" borderId="10" xfId="0" applyFont="1" applyFill="1" applyBorder="1" applyAlignment="1">
      <alignment horizontal="center" wrapText="1"/>
    </xf>
    <xf numFmtId="4" fontId="1" fillId="2" borderId="10" xfId="0" applyNumberFormat="1" applyFont="1" applyFill="1" applyBorder="1" applyAlignment="1">
      <alignment horizontal="right"/>
    </xf>
    <xf numFmtId="4" fontId="1" fillId="0" borderId="46" xfId="0" applyNumberFormat="1" applyFont="1" applyBorder="1" applyAlignment="1">
      <alignment horizontal="right"/>
    </xf>
    <xf numFmtId="3" fontId="1" fillId="2" borderId="16" xfId="0" applyNumberFormat="1" applyFont="1" applyFill="1" applyBorder="1" applyAlignment="1">
      <alignment horizontal="right"/>
    </xf>
    <xf numFmtId="4" fontId="2" fillId="2" borderId="4" xfId="0" applyNumberFormat="1" applyFont="1" applyFill="1" applyBorder="1" applyAlignment="1">
      <alignment horizontal="right"/>
    </xf>
    <xf numFmtId="0" fontId="10" fillId="0" borderId="0" xfId="0" applyFont="1" applyAlignment="1">
      <alignment wrapText="1"/>
    </xf>
    <xf numFmtId="1" fontId="23" fillId="0" borderId="30" xfId="0" applyNumberFormat="1" applyFont="1" applyBorder="1" applyAlignment="1">
      <alignment horizontal="center" vertical="center"/>
    </xf>
    <xf numFmtId="3" fontId="23" fillId="0" borderId="0" xfId="0" applyNumberFormat="1" applyFont="1"/>
    <xf numFmtId="3" fontId="12" fillId="0" borderId="0" xfId="0" applyNumberFormat="1" applyFont="1" applyAlignment="1">
      <alignment horizontal="center"/>
    </xf>
    <xf numFmtId="0" fontId="23" fillId="0" borderId="25" xfId="0" applyFont="1" applyBorder="1" applyAlignment="1">
      <alignment horizontal="center"/>
    </xf>
    <xf numFmtId="0" fontId="23" fillId="0" borderId="41" xfId="0" applyFont="1" applyBorder="1" applyAlignment="1">
      <alignment horizontal="center"/>
    </xf>
    <xf numFmtId="49" fontId="23" fillId="2" borderId="1" xfId="0" applyNumberFormat="1" applyFont="1" applyFill="1" applyBorder="1" applyAlignment="1">
      <alignment horizontal="center" vertical="center" wrapText="1"/>
    </xf>
    <xf numFmtId="1" fontId="23" fillId="0" borderId="0" xfId="0" applyNumberFormat="1" applyFont="1"/>
    <xf numFmtId="4" fontId="23" fillId="0" borderId="0" xfId="0" applyNumberFormat="1" applyFont="1"/>
    <xf numFmtId="4" fontId="6" fillId="2" borderId="4" xfId="0" applyNumberFormat="1" applyFont="1" applyFill="1" applyBorder="1" applyAlignment="1">
      <alignment horizontal="right" vertical="center"/>
    </xf>
    <xf numFmtId="4" fontId="6" fillId="0" borderId="4" xfId="0" applyNumberFormat="1" applyFont="1" applyBorder="1" applyAlignment="1">
      <alignment horizontal="right"/>
    </xf>
    <xf numFmtId="4" fontId="6" fillId="2" borderId="20" xfId="0" applyNumberFormat="1" applyFont="1" applyFill="1" applyBorder="1" applyAlignment="1">
      <alignment horizontal="right" vertical="center"/>
    </xf>
    <xf numFmtId="4" fontId="6" fillId="2" borderId="21" xfId="0" applyNumberFormat="1" applyFont="1" applyFill="1" applyBorder="1" applyAlignment="1">
      <alignment horizontal="right" vertical="center"/>
    </xf>
    <xf numFmtId="4" fontId="2" fillId="0" borderId="20" xfId="0" applyNumberFormat="1" applyFont="1" applyBorder="1" applyAlignment="1">
      <alignment horizontal="right" vertical="center"/>
    </xf>
    <xf numFmtId="4" fontId="2" fillId="0" borderId="4" xfId="0" applyNumberFormat="1" applyFont="1" applyBorder="1" applyAlignment="1">
      <alignment horizontal="right" vertical="center"/>
    </xf>
    <xf numFmtId="0" fontId="2" fillId="0" borderId="3" xfId="0" applyFont="1" applyBorder="1" applyAlignment="1">
      <alignment horizontal="center" vertical="center" wrapText="1"/>
    </xf>
    <xf numFmtId="49" fontId="31" fillId="0" borderId="17" xfId="0" applyNumberFormat="1" applyFont="1" applyBorder="1" applyAlignment="1">
      <alignment horizontal="center" vertical="center"/>
    </xf>
    <xf numFmtId="0" fontId="31" fillId="0" borderId="1" xfId="0" applyFont="1" applyBorder="1" applyAlignment="1">
      <alignment horizontal="center" vertical="center"/>
    </xf>
    <xf numFmtId="49" fontId="15" fillId="0" borderId="7" xfId="0" applyNumberFormat="1" applyFont="1" applyBorder="1" applyAlignment="1">
      <alignment horizontal="center" vertical="center"/>
    </xf>
    <xf numFmtId="4" fontId="23" fillId="0" borderId="6" xfId="0" applyNumberFormat="1" applyFont="1" applyBorder="1" applyAlignment="1">
      <alignment horizontal="right" vertical="center"/>
    </xf>
    <xf numFmtId="4" fontId="10" fillId="0" borderId="6" xfId="0" applyNumberFormat="1" applyFont="1" applyBorder="1" applyAlignment="1">
      <alignment horizontal="right" vertical="center"/>
    </xf>
    <xf numFmtId="0" fontId="5" fillId="0" borderId="32" xfId="0" applyFont="1" applyBorder="1" applyAlignment="1">
      <alignment horizontal="center"/>
    </xf>
    <xf numFmtId="0" fontId="6" fillId="0" borderId="5" xfId="0" applyFont="1" applyBorder="1" applyAlignment="1">
      <alignment wrapText="1"/>
    </xf>
    <xf numFmtId="4" fontId="5" fillId="0" borderId="8" xfId="0" applyNumberFormat="1" applyFont="1" applyBorder="1" applyAlignment="1">
      <alignment horizontal="right"/>
    </xf>
    <xf numFmtId="3" fontId="5" fillId="2" borderId="5" xfId="0" applyNumberFormat="1" applyFont="1" applyFill="1" applyBorder="1" applyAlignment="1">
      <alignment horizontal="right"/>
    </xf>
    <xf numFmtId="3" fontId="5" fillId="2" borderId="6" xfId="0" applyNumberFormat="1" applyFont="1" applyFill="1" applyBorder="1" applyAlignment="1">
      <alignment horizontal="right"/>
    </xf>
    <xf numFmtId="0" fontId="6" fillId="2" borderId="27" xfId="0" applyFont="1" applyFill="1" applyBorder="1" applyAlignment="1">
      <alignment horizontal="center" wrapText="1"/>
    </xf>
    <xf numFmtId="0" fontId="6" fillId="2" borderId="20" xfId="0" applyFont="1" applyFill="1" applyBorder="1" applyAlignment="1">
      <alignment wrapText="1"/>
    </xf>
    <xf numFmtId="4" fontId="6" fillId="2" borderId="20" xfId="0" applyNumberFormat="1" applyFont="1" applyFill="1" applyBorder="1" applyAlignment="1">
      <alignment horizontal="right"/>
    </xf>
    <xf numFmtId="4" fontId="6" fillId="2" borderId="21" xfId="0" applyNumberFormat="1" applyFont="1" applyFill="1" applyBorder="1" applyAlignment="1">
      <alignment horizontal="right"/>
    </xf>
    <xf numFmtId="49" fontId="12" fillId="0" borderId="31" xfId="0" applyNumberFormat="1" applyFont="1" applyBorder="1" applyAlignment="1">
      <alignment horizontal="center" vertical="center" wrapText="1"/>
    </xf>
    <xf numFmtId="0" fontId="38" fillId="0" borderId="18" xfId="0" applyFont="1" applyBorder="1" applyAlignment="1">
      <alignment vertical="top" wrapText="1"/>
    </xf>
    <xf numFmtId="0" fontId="23" fillId="0" borderId="53" xfId="0" applyFont="1" applyBorder="1" applyAlignment="1">
      <alignment horizontal="center"/>
    </xf>
    <xf numFmtId="0" fontId="23" fillId="0" borderId="62" xfId="0" applyFont="1" applyBorder="1" applyAlignment="1">
      <alignment horizontal="center"/>
    </xf>
    <xf numFmtId="0" fontId="23" fillId="0" borderId="52" xfId="0" applyFont="1" applyBorder="1" applyAlignment="1">
      <alignment horizontal="center"/>
    </xf>
    <xf numFmtId="0" fontId="23" fillId="0" borderId="68" xfId="0" applyFont="1" applyBorder="1" applyAlignment="1">
      <alignment horizontal="center"/>
    </xf>
    <xf numFmtId="0" fontId="23" fillId="0" borderId="66" xfId="0" applyFont="1" applyBorder="1" applyAlignment="1">
      <alignment horizontal="center"/>
    </xf>
    <xf numFmtId="4" fontId="12" fillId="0" borderId="58" xfId="0" applyNumberFormat="1" applyFont="1" applyBorder="1"/>
    <xf numFmtId="4" fontId="12" fillId="0" borderId="42" xfId="0" applyNumberFormat="1" applyFont="1" applyBorder="1"/>
    <xf numFmtId="4" fontId="23" fillId="0" borderId="42" xfId="0" applyNumberFormat="1" applyFont="1" applyBorder="1"/>
    <xf numFmtId="4" fontId="23" fillId="0" borderId="69" xfId="0" applyNumberFormat="1" applyFont="1" applyBorder="1"/>
    <xf numFmtId="4" fontId="23" fillId="0" borderId="70" xfId="0" applyNumberFormat="1" applyFont="1" applyBorder="1"/>
    <xf numFmtId="0" fontId="2" fillId="2" borderId="71" xfId="0" applyFont="1" applyFill="1" applyBorder="1" applyAlignment="1">
      <alignment horizontal="center" wrapText="1"/>
    </xf>
    <xf numFmtId="4" fontId="2" fillId="0" borderId="23" xfId="0" applyNumberFormat="1" applyFont="1" applyBorder="1" applyAlignment="1">
      <alignment horizontal="right"/>
    </xf>
    <xf numFmtId="4" fontId="2" fillId="2" borderId="23" xfId="0" applyNumberFormat="1" applyFont="1" applyFill="1" applyBorder="1" applyAlignment="1">
      <alignment horizontal="right"/>
    </xf>
    <xf numFmtId="4" fontId="2" fillId="2" borderId="24" xfId="0" applyNumberFormat="1" applyFont="1" applyFill="1" applyBorder="1" applyAlignment="1">
      <alignment horizontal="right"/>
    </xf>
    <xf numFmtId="4" fontId="2" fillId="0" borderId="1" xfId="0" applyNumberFormat="1" applyFont="1" applyBorder="1" applyAlignment="1">
      <alignment horizontal="right"/>
    </xf>
    <xf numFmtId="4" fontId="12" fillId="2" borderId="1" xfId="0" applyNumberFormat="1" applyFont="1" applyFill="1" applyBorder="1" applyAlignment="1">
      <alignment horizontal="right"/>
    </xf>
    <xf numFmtId="0" fontId="4" fillId="0" borderId="1" xfId="0" applyFont="1" applyBorder="1" applyAlignment="1">
      <alignment horizontal="left" vertical="center" wrapText="1"/>
    </xf>
    <xf numFmtId="4" fontId="5"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2" fillId="0" borderId="4" xfId="0" applyNumberFormat="1" applyFont="1" applyBorder="1" applyAlignment="1">
      <alignment horizontal="center" vertical="center"/>
    </xf>
    <xf numFmtId="4" fontId="5" fillId="0" borderId="20" xfId="0" applyNumberFormat="1" applyFont="1" applyBorder="1" applyAlignment="1">
      <alignment horizontal="center" vertical="center"/>
    </xf>
    <xf numFmtId="4" fontId="2" fillId="0" borderId="20" xfId="0" applyNumberFormat="1" applyFont="1" applyBorder="1" applyAlignment="1">
      <alignment horizontal="center" vertical="center"/>
    </xf>
    <xf numFmtId="4" fontId="2" fillId="0" borderId="21"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4" xfId="0" applyNumberFormat="1" applyFont="1" applyBorder="1" applyAlignment="1">
      <alignment horizontal="center" vertical="center"/>
    </xf>
    <xf numFmtId="4" fontId="23" fillId="0" borderId="4" xfId="0" applyNumberFormat="1"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1" fontId="2" fillId="0" borderId="0" xfId="0" applyNumberFormat="1" applyFont="1" applyAlignment="1">
      <alignment horizontal="center" vertical="center"/>
    </xf>
    <xf numFmtId="0" fontId="34" fillId="0" borderId="18" xfId="0" applyFont="1" applyBorder="1" applyAlignment="1">
      <alignment horizontal="left" vertical="center" wrapText="1"/>
    </xf>
    <xf numFmtId="0" fontId="34" fillId="3" borderId="18" xfId="0" applyFont="1" applyFill="1" applyBorder="1" applyAlignment="1">
      <alignment horizontal="left" vertical="center" wrapText="1"/>
    </xf>
    <xf numFmtId="0" fontId="4" fillId="0" borderId="1" xfId="0" applyFont="1" applyBorder="1" applyAlignment="1">
      <alignment horizontal="left" wrapText="1"/>
    </xf>
    <xf numFmtId="0" fontId="39" fillId="0" borderId="3" xfId="0" applyFont="1" applyBorder="1" applyAlignment="1">
      <alignment horizontal="center" vertical="center"/>
    </xf>
    <xf numFmtId="0" fontId="39" fillId="0" borderId="1" xfId="0" applyFont="1" applyBorder="1" applyAlignment="1">
      <alignment horizontal="center" vertical="center"/>
    </xf>
    <xf numFmtId="0" fontId="2" fillId="0" borderId="22" xfId="0" applyFont="1" applyBorder="1" applyAlignment="1">
      <alignment horizontal="left" vertical="center" wrapText="1"/>
    </xf>
    <xf numFmtId="0" fontId="4" fillId="0" borderId="5" xfId="0" applyFont="1" applyBorder="1" applyAlignment="1">
      <alignment vertical="center" wrapText="1"/>
    </xf>
    <xf numFmtId="4" fontId="5" fillId="0" borderId="5" xfId="0" applyNumberFormat="1" applyFont="1" applyBorder="1" applyAlignment="1">
      <alignment horizontal="center" vertical="center"/>
    </xf>
    <xf numFmtId="4" fontId="2" fillId="0" borderId="5" xfId="0" applyNumberFormat="1" applyFont="1" applyBorder="1" applyAlignment="1">
      <alignment horizontal="center" vertical="center"/>
    </xf>
    <xf numFmtId="4" fontId="2" fillId="0" borderId="6" xfId="0" applyNumberFormat="1" applyFont="1" applyBorder="1" applyAlignment="1">
      <alignment horizontal="center" vertical="center"/>
    </xf>
    <xf numFmtId="4" fontId="5" fillId="0" borderId="4" xfId="0" applyNumberFormat="1" applyFont="1" applyBorder="1" applyAlignment="1">
      <alignment horizontal="center" vertical="center"/>
    </xf>
    <xf numFmtId="0" fontId="4" fillId="0" borderId="11" xfId="0" applyFont="1" applyBorder="1" applyAlignment="1">
      <alignment vertical="center" wrapText="1"/>
    </xf>
    <xf numFmtId="4" fontId="2" fillId="0" borderId="11" xfId="0" applyNumberFormat="1" applyFont="1" applyBorder="1" applyAlignment="1">
      <alignment horizontal="center" vertical="center"/>
    </xf>
    <xf numFmtId="4" fontId="6" fillId="0" borderId="4" xfId="0" applyNumberFormat="1" applyFont="1" applyBorder="1" applyAlignment="1">
      <alignment horizontal="right" vertical="center"/>
    </xf>
    <xf numFmtId="1" fontId="8" fillId="0" borderId="0" xfId="0" applyNumberFormat="1" applyFont="1"/>
    <xf numFmtId="164" fontId="8" fillId="0" borderId="0" xfId="0" applyNumberFormat="1" applyFont="1"/>
    <xf numFmtId="4" fontId="2" fillId="2" borderId="4" xfId="0" applyNumberFormat="1" applyFont="1" applyFill="1" applyBorder="1" applyAlignment="1">
      <alignment horizontal="right" vertical="center"/>
    </xf>
    <xf numFmtId="0" fontId="2" fillId="2" borderId="39" xfId="0" applyFont="1" applyFill="1" applyBorder="1" applyAlignment="1">
      <alignment horizontal="center" vertical="center" wrapText="1"/>
    </xf>
    <xf numFmtId="0" fontId="2" fillId="2" borderId="50" xfId="0" applyFont="1" applyFill="1" applyBorder="1" applyAlignment="1">
      <alignment wrapText="1"/>
    </xf>
    <xf numFmtId="4" fontId="2" fillId="0" borderId="50" xfId="0" applyNumberFormat="1" applyFont="1" applyBorder="1" applyAlignment="1">
      <alignment horizontal="right" vertical="center"/>
    </xf>
    <xf numFmtId="3" fontId="2" fillId="0" borderId="49" xfId="0" applyNumberFormat="1" applyFont="1" applyBorder="1" applyAlignment="1">
      <alignment horizontal="right"/>
    </xf>
    <xf numFmtId="3" fontId="2" fillId="0" borderId="73" xfId="0" applyNumberFormat="1" applyFont="1" applyBorder="1" applyAlignment="1">
      <alignment horizontal="right"/>
    </xf>
    <xf numFmtId="0" fontId="38" fillId="0" borderId="18" xfId="0" applyFont="1" applyBorder="1" applyAlignment="1">
      <alignment horizontal="left" vertical="center" wrapText="1"/>
    </xf>
    <xf numFmtId="4" fontId="10" fillId="0" borderId="6" xfId="0" applyNumberFormat="1" applyFont="1" applyBorder="1"/>
    <xf numFmtId="49" fontId="12" fillId="0" borderId="17" xfId="0" applyNumberFormat="1" applyFont="1" applyBorder="1" applyAlignment="1">
      <alignment horizontal="center" vertical="center" wrapText="1"/>
    </xf>
    <xf numFmtId="49" fontId="13" fillId="0" borderId="4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3" fillId="0" borderId="22" xfId="0" applyFont="1" applyBorder="1" applyAlignment="1">
      <alignment horizontal="left" wrapText="1"/>
    </xf>
    <xf numFmtId="0" fontId="4" fillId="0" borderId="5" xfId="0" applyFont="1" applyBorder="1" applyAlignment="1">
      <alignment wrapText="1"/>
    </xf>
    <xf numFmtId="0" fontId="14" fillId="0" borderId="5" xfId="0" applyFont="1" applyBorder="1" applyAlignment="1">
      <alignment wrapText="1"/>
    </xf>
    <xf numFmtId="4" fontId="2" fillId="0" borderId="6" xfId="0" applyNumberFormat="1" applyFont="1" applyBorder="1"/>
    <xf numFmtId="0" fontId="1" fillId="2" borderId="32" xfId="0" applyFont="1" applyFill="1" applyBorder="1" applyAlignment="1">
      <alignment horizontal="center" wrapText="1"/>
    </xf>
    <xf numFmtId="0" fontId="1" fillId="2" borderId="5" xfId="0" applyFont="1" applyFill="1" applyBorder="1" applyAlignment="1">
      <alignment wrapText="1"/>
    </xf>
    <xf numFmtId="4" fontId="1" fillId="0" borderId="5" xfId="0" applyNumberFormat="1" applyFont="1" applyBorder="1" applyAlignment="1">
      <alignment horizontal="right"/>
    </xf>
    <xf numFmtId="4" fontId="1" fillId="2" borderId="6" xfId="0" applyNumberFormat="1" applyFont="1" applyFill="1" applyBorder="1" applyAlignment="1">
      <alignment horizontal="right"/>
    </xf>
    <xf numFmtId="0" fontId="1" fillId="2" borderId="13" xfId="0" applyFont="1" applyFill="1" applyBorder="1" applyAlignment="1">
      <alignment horizontal="center" wrapText="1"/>
    </xf>
    <xf numFmtId="0" fontId="1" fillId="2" borderId="14" xfId="0" applyFont="1" applyFill="1" applyBorder="1" applyAlignment="1">
      <alignment wrapText="1"/>
    </xf>
    <xf numFmtId="0" fontId="2" fillId="0" borderId="20" xfId="0" applyFont="1" applyBorder="1" applyAlignment="1">
      <alignment vertical="top" wrapText="1"/>
    </xf>
    <xf numFmtId="49" fontId="1" fillId="0" borderId="30" xfId="0" applyNumberFormat="1" applyFont="1" applyBorder="1" applyAlignment="1">
      <alignment horizontal="center" vertical="center"/>
    </xf>
    <xf numFmtId="49" fontId="10" fillId="0" borderId="32"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40" fillId="0" borderId="22" xfId="0" applyFont="1" applyBorder="1" applyAlignment="1">
      <alignment horizontal="left" vertical="top" wrapText="1"/>
    </xf>
    <xf numFmtId="4" fontId="10" fillId="0" borderId="5" xfId="0" applyNumberFormat="1" applyFont="1" applyBorder="1"/>
    <xf numFmtId="4" fontId="10" fillId="0" borderId="8" xfId="0" applyNumberFormat="1" applyFont="1" applyBorder="1"/>
    <xf numFmtId="3" fontId="10" fillId="0" borderId="0" xfId="0" applyNumberFormat="1" applyFont="1"/>
    <xf numFmtId="4" fontId="10" fillId="0" borderId="0" xfId="0" applyNumberFormat="1" applyFont="1"/>
    <xf numFmtId="49" fontId="1" fillId="0" borderId="31"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40" fillId="0" borderId="18" xfId="0" applyFont="1" applyBorder="1" applyAlignment="1">
      <alignment horizontal="left" wrapText="1"/>
    </xf>
    <xf numFmtId="4" fontId="10" fillId="0" borderId="1" xfId="0" applyNumberFormat="1" applyFont="1" applyBorder="1"/>
    <xf numFmtId="4" fontId="10" fillId="0" borderId="7" xfId="0" applyNumberFormat="1" applyFont="1" applyBorder="1"/>
    <xf numFmtId="4" fontId="1" fillId="0" borderId="26" xfId="0" applyNumberFormat="1" applyFont="1" applyBorder="1"/>
    <xf numFmtId="49" fontId="1" fillId="0" borderId="31" xfId="0" applyNumberFormat="1" applyFont="1" applyBorder="1" applyAlignment="1">
      <alignment horizontal="center" vertical="center" wrapText="1"/>
    </xf>
    <xf numFmtId="0" fontId="10" fillId="2" borderId="3"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0" fontId="40" fillId="0" borderId="18" xfId="0" applyFont="1" applyBorder="1" applyAlignment="1">
      <alignment vertical="top" wrapText="1"/>
    </xf>
    <xf numFmtId="4" fontId="10" fillId="0" borderId="18" xfId="0" applyNumberFormat="1" applyFont="1" applyBorder="1"/>
    <xf numFmtId="4" fontId="29" fillId="0" borderId="4" xfId="0" applyNumberFormat="1" applyFont="1" applyBorder="1"/>
    <xf numFmtId="0" fontId="40" fillId="0" borderId="0" xfId="0" applyFont="1" applyAlignment="1">
      <alignment vertical="top" wrapText="1"/>
    </xf>
    <xf numFmtId="4" fontId="10" fillId="0" borderId="7" xfId="0" applyNumberFormat="1" applyFont="1" applyBorder="1" applyAlignment="1">
      <alignment vertical="center"/>
    </xf>
    <xf numFmtId="4" fontId="10" fillId="0" borderId="1" xfId="0" applyNumberFormat="1" applyFont="1" applyBorder="1" applyAlignment="1">
      <alignment vertical="center"/>
    </xf>
    <xf numFmtId="49" fontId="10" fillId="2" borderId="1" xfId="0" applyNumberFormat="1" applyFont="1" applyFill="1" applyBorder="1" applyAlignment="1">
      <alignment horizontal="center" vertical="center" wrapText="1"/>
    </xf>
    <xf numFmtId="4" fontId="29" fillId="0" borderId="1" xfId="0" applyNumberFormat="1" applyFont="1" applyBorder="1" applyAlignment="1">
      <alignment vertical="center"/>
    </xf>
    <xf numFmtId="4" fontId="29" fillId="0" borderId="4" xfId="0" applyNumberFormat="1" applyFont="1" applyBorder="1" applyAlignment="1">
      <alignment vertical="center"/>
    </xf>
    <xf numFmtId="4" fontId="10" fillId="0" borderId="7" xfId="0" applyNumberFormat="1" applyFont="1" applyBorder="1" applyAlignment="1">
      <alignment horizontal="center" vertical="center"/>
    </xf>
    <xf numFmtId="4" fontId="10" fillId="0" borderId="1"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10" fillId="0" borderId="22" xfId="0" applyNumberFormat="1" applyFont="1" applyBorder="1"/>
    <xf numFmtId="49" fontId="1" fillId="0" borderId="7" xfId="0" applyNumberFormat="1" applyFont="1" applyBorder="1" applyAlignment="1">
      <alignment horizontal="center" vertical="center"/>
    </xf>
    <xf numFmtId="0" fontId="41" fillId="0" borderId="18" xfId="0" applyFont="1" applyBorder="1" applyAlignment="1">
      <alignment horizontal="left" wrapText="1"/>
    </xf>
    <xf numFmtId="4" fontId="1" fillId="0" borderId="1" xfId="0" applyNumberFormat="1" applyFont="1" applyBorder="1"/>
    <xf numFmtId="3" fontId="1" fillId="0" borderId="0" xfId="0" applyNumberFormat="1" applyFont="1"/>
    <xf numFmtId="49" fontId="42" fillId="0" borderId="31"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7" xfId="0" applyNumberFormat="1" applyFont="1" applyBorder="1" applyAlignment="1">
      <alignment horizontal="center" vertical="center"/>
    </xf>
    <xf numFmtId="0" fontId="43" fillId="0" borderId="18" xfId="0" applyFont="1" applyBorder="1" applyAlignment="1">
      <alignment horizontal="left" wrapText="1"/>
    </xf>
    <xf numFmtId="4" fontId="29" fillId="0" borderId="18" xfId="0" applyNumberFormat="1" applyFont="1" applyBorder="1"/>
    <xf numFmtId="4" fontId="29" fillId="0" borderId="1" xfId="0" applyNumberFormat="1" applyFont="1" applyBorder="1"/>
    <xf numFmtId="4" fontId="29" fillId="0" borderId="7" xfId="0" applyNumberFormat="1" applyFont="1" applyBorder="1"/>
    <xf numFmtId="0" fontId="29" fillId="0" borderId="0" xfId="0" applyFont="1"/>
    <xf numFmtId="0" fontId="40" fillId="0" borderId="18" xfId="0" applyFont="1" applyBorder="1" applyAlignment="1">
      <alignment horizontal="left" vertical="center" wrapText="1"/>
    </xf>
    <xf numFmtId="4" fontId="10" fillId="0" borderId="1" xfId="0" applyNumberFormat="1" applyFont="1" applyBorder="1" applyAlignment="1">
      <alignment horizontal="right"/>
    </xf>
    <xf numFmtId="4" fontId="10" fillId="0" borderId="4" xfId="0" applyNumberFormat="1" applyFont="1" applyBorder="1" applyAlignment="1">
      <alignment horizontal="right"/>
    </xf>
    <xf numFmtId="49" fontId="10" fillId="0" borderId="1" xfId="0" applyNumberFormat="1" applyFont="1" applyBorder="1" applyAlignment="1">
      <alignment horizontal="center" vertical="center"/>
    </xf>
    <xf numFmtId="4" fontId="39" fillId="0" borderId="7" xfId="0" applyNumberFormat="1" applyFont="1" applyBorder="1"/>
    <xf numFmtId="165" fontId="10" fillId="0" borderId="1" xfId="0" applyNumberFormat="1" applyFont="1" applyBorder="1" applyAlignment="1">
      <alignment horizontal="right"/>
    </xf>
    <xf numFmtId="49" fontId="1" fillId="0" borderId="48" xfId="0" applyNumberFormat="1" applyFont="1" applyBorder="1" applyAlignment="1">
      <alignment horizontal="center" vertical="center"/>
    </xf>
    <xf numFmtId="0" fontId="10" fillId="0" borderId="27" xfId="0" applyFont="1" applyBorder="1" applyAlignment="1">
      <alignment horizontal="center" vertical="center"/>
    </xf>
    <xf numFmtId="49" fontId="10" fillId="0" borderId="20" xfId="0" applyNumberFormat="1" applyFont="1" applyBorder="1" applyAlignment="1">
      <alignment horizontal="center" vertical="center"/>
    </xf>
    <xf numFmtId="0" fontId="40" fillId="0" borderId="74" xfId="0" applyFont="1" applyBorder="1" applyAlignment="1">
      <alignment wrapText="1"/>
    </xf>
    <xf numFmtId="4" fontId="10" fillId="0" borderId="28" xfId="0" applyNumberFormat="1" applyFont="1" applyBorder="1"/>
    <xf numFmtId="4" fontId="10" fillId="0" borderId="65" xfId="0" applyNumberFormat="1" applyFont="1" applyBorder="1"/>
    <xf numFmtId="4" fontId="1" fillId="0" borderId="48" xfId="0" applyNumberFormat="1" applyFont="1" applyBorder="1"/>
    <xf numFmtId="49" fontId="1" fillId="0" borderId="30" xfId="0" applyNumberFormat="1" applyFont="1" applyBorder="1" applyAlignment="1">
      <alignment horizontal="center" vertical="center" wrapText="1"/>
    </xf>
    <xf numFmtId="49" fontId="10" fillId="2" borderId="37"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4" fontId="10" fillId="0" borderId="38" xfId="0" applyNumberFormat="1" applyFont="1" applyBorder="1"/>
    <xf numFmtId="0" fontId="1" fillId="2" borderId="3"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 fontId="1" fillId="0" borderId="7" xfId="0" applyNumberFormat="1" applyFont="1" applyBorder="1"/>
    <xf numFmtId="0" fontId="29" fillId="2" borderId="3" xfId="0"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0" fontId="42" fillId="0" borderId="0" xfId="0" applyFont="1"/>
    <xf numFmtId="4" fontId="10" fillId="0" borderId="2" xfId="0" applyNumberFormat="1" applyFont="1" applyBorder="1"/>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0" borderId="20" xfId="0" applyNumberFormat="1" applyFont="1" applyBorder="1"/>
    <xf numFmtId="4" fontId="10" fillId="0" borderId="21" xfId="0" applyNumberFormat="1" applyFont="1" applyBorder="1"/>
    <xf numFmtId="4" fontId="42" fillId="0" borderId="1" xfId="0" applyNumberFormat="1" applyFont="1" applyBorder="1"/>
    <xf numFmtId="4" fontId="42" fillId="0" borderId="4" xfId="0" applyNumberFormat="1" applyFont="1" applyBorder="1"/>
    <xf numFmtId="4" fontId="42" fillId="0" borderId="7" xfId="0" applyNumberFormat="1" applyFont="1" applyBorder="1"/>
    <xf numFmtId="0" fontId="10" fillId="2" borderId="35" xfId="0"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0" fontId="40" fillId="0" borderId="12" xfId="0" applyFont="1" applyBorder="1" applyAlignment="1">
      <alignment vertical="top" wrapText="1"/>
    </xf>
    <xf numFmtId="4" fontId="1" fillId="0" borderId="20" xfId="0" applyNumberFormat="1" applyFont="1" applyBorder="1"/>
    <xf numFmtId="4" fontId="1" fillId="0" borderId="21" xfId="0" applyNumberFormat="1" applyFont="1" applyBorder="1"/>
    <xf numFmtId="4" fontId="1" fillId="0" borderId="27" xfId="0" applyNumberFormat="1" applyFont="1" applyBorder="1"/>
    <xf numFmtId="4" fontId="1" fillId="0" borderId="28" xfId="0" applyNumberFormat="1" applyFont="1" applyBorder="1"/>
    <xf numFmtId="4" fontId="10" fillId="0" borderId="26" xfId="0" applyNumberFormat="1" applyFont="1" applyBorder="1"/>
    <xf numFmtId="0" fontId="41" fillId="0" borderId="18" xfId="0" applyFont="1" applyBorder="1" applyAlignment="1">
      <alignment vertical="center" wrapText="1"/>
    </xf>
    <xf numFmtId="0" fontId="41" fillId="0" borderId="18" xfId="0" applyFont="1" applyBorder="1" applyAlignment="1">
      <alignment vertical="top" wrapText="1"/>
    </xf>
    <xf numFmtId="0" fontId="23" fillId="2" borderId="3" xfId="0" applyFont="1" applyFill="1" applyBorder="1" applyAlignment="1">
      <alignment horizontal="center" vertical="center" wrapText="1"/>
    </xf>
    <xf numFmtId="0" fontId="38" fillId="0" borderId="18" xfId="0" applyFont="1" applyBorder="1" applyAlignment="1">
      <alignment vertical="center" wrapText="1"/>
    </xf>
    <xf numFmtId="0" fontId="40" fillId="0" borderId="18" xfId="0" applyFont="1" applyBorder="1" applyAlignment="1">
      <alignment vertical="center" wrapText="1"/>
    </xf>
    <xf numFmtId="0" fontId="43" fillId="0" borderId="18" xfId="0" applyFont="1" applyBorder="1" applyAlignment="1">
      <alignment vertical="top" wrapText="1"/>
    </xf>
    <xf numFmtId="0" fontId="2" fillId="0" borderId="19" xfId="0" applyFont="1" applyBorder="1" applyAlignment="1">
      <alignment horizontal="left" vertical="center" wrapText="1"/>
    </xf>
    <xf numFmtId="0" fontId="4" fillId="0" borderId="20" xfId="0" applyFont="1" applyBorder="1" applyAlignment="1">
      <alignment vertical="center" wrapText="1"/>
    </xf>
    <xf numFmtId="0" fontId="5" fillId="0" borderId="11" xfId="0" applyFont="1" applyBorder="1" applyAlignment="1">
      <alignment horizontal="center" vertical="center" wrapText="1"/>
    </xf>
    <xf numFmtId="1" fontId="11" fillId="0" borderId="0" xfId="0" applyNumberFormat="1" applyFont="1" applyAlignment="1">
      <alignment horizontal="center"/>
    </xf>
    <xf numFmtId="0" fontId="5" fillId="0" borderId="12" xfId="0" applyFont="1" applyBorder="1" applyAlignment="1">
      <alignment horizontal="center" vertical="center" wrapText="1"/>
    </xf>
    <xf numFmtId="0" fontId="11" fillId="0" borderId="14" xfId="0" applyFont="1" applyBorder="1" applyAlignment="1">
      <alignment horizontal="center"/>
    </xf>
    <xf numFmtId="0" fontId="11" fillId="0" borderId="15" xfId="0" applyFont="1" applyBorder="1" applyAlignment="1">
      <alignment horizontal="center"/>
    </xf>
    <xf numFmtId="49" fontId="12" fillId="0" borderId="37" xfId="0" applyNumberFormat="1" applyFont="1" applyBorder="1" applyAlignment="1">
      <alignment horizontal="center" vertical="center" wrapText="1"/>
    </xf>
    <xf numFmtId="0" fontId="12" fillId="0" borderId="10" xfId="0" applyFont="1" applyBorder="1" applyAlignment="1">
      <alignment horizontal="center" vertical="center" wrapText="1"/>
    </xf>
    <xf numFmtId="49" fontId="12" fillId="0" borderId="10" xfId="0" applyNumberFormat="1" applyFont="1" applyBorder="1" applyAlignment="1">
      <alignment horizontal="center" vertical="center"/>
    </xf>
    <xf numFmtId="0" fontId="45" fillId="0" borderId="10" xfId="0" applyFont="1" applyBorder="1" applyAlignment="1">
      <alignment horizontal="center" vertical="center" wrapText="1"/>
    </xf>
    <xf numFmtId="0" fontId="46" fillId="0" borderId="10" xfId="0" applyFont="1" applyBorder="1" applyAlignment="1">
      <alignment horizontal="center" vertical="center" wrapText="1"/>
    </xf>
    <xf numFmtId="166" fontId="12" fillId="0" borderId="10" xfId="0" applyNumberFormat="1" applyFont="1" applyBorder="1" applyAlignment="1">
      <alignment horizontal="center" vertical="center" wrapText="1"/>
    </xf>
    <xf numFmtId="167" fontId="46" fillId="0" borderId="10" xfId="0" applyNumberFormat="1" applyFont="1" applyBorder="1" applyAlignment="1">
      <alignment horizontal="center" vertical="center"/>
    </xf>
    <xf numFmtId="167" fontId="46" fillId="0" borderId="16" xfId="0" applyNumberFormat="1" applyFont="1" applyBorder="1" applyAlignment="1">
      <alignment horizontal="center" vertical="center"/>
    </xf>
    <xf numFmtId="0" fontId="12" fillId="0" borderId="20" xfId="0" applyFont="1" applyBorder="1" applyAlignment="1">
      <alignment horizontal="center" vertical="center" wrapText="1"/>
    </xf>
    <xf numFmtId="0" fontId="23" fillId="0" borderId="1" xfId="0" applyFont="1" applyBorder="1"/>
    <xf numFmtId="0" fontId="47" fillId="0" borderId="1" xfId="0" applyFont="1" applyBorder="1" applyAlignment="1">
      <alignment wrapText="1"/>
    </xf>
    <xf numFmtId="49" fontId="12" fillId="0" borderId="32"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49" fillId="0" borderId="8" xfId="0" applyFont="1" applyBorder="1" applyAlignment="1">
      <alignment horizontal="center" wrapText="1"/>
    </xf>
    <xf numFmtId="167" fontId="23" fillId="0" borderId="5" xfId="0" applyNumberFormat="1" applyFont="1" applyBorder="1" applyAlignment="1">
      <alignment horizontal="center" vertical="center"/>
    </xf>
    <xf numFmtId="167" fontId="23" fillId="0" borderId="6" xfId="0" applyNumberFormat="1" applyFont="1" applyBorder="1" applyAlignment="1">
      <alignment horizontal="center" vertical="center"/>
    </xf>
    <xf numFmtId="0" fontId="45" fillId="0" borderId="10" xfId="0" applyFont="1" applyBorder="1" applyAlignment="1">
      <alignment horizontal="center" wrapText="1"/>
    </xf>
    <xf numFmtId="167" fontId="12" fillId="0" borderId="10" xfId="0" applyNumberFormat="1" applyFont="1" applyBorder="1" applyAlignment="1">
      <alignment horizontal="center" vertical="center" wrapText="1"/>
    </xf>
    <xf numFmtId="167" fontId="12" fillId="0" borderId="16"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 fillId="4" borderId="13"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166" fontId="1" fillId="4" borderId="14" xfId="0" applyNumberFormat="1" applyFont="1" applyFill="1" applyBorder="1" applyAlignment="1">
      <alignment horizontal="center" vertical="center" wrapText="1"/>
    </xf>
    <xf numFmtId="167" fontId="1" fillId="4" borderId="14" xfId="0" applyNumberFormat="1" applyFont="1" applyFill="1" applyBorder="1" applyAlignment="1">
      <alignment horizontal="center" vertical="center"/>
    </xf>
    <xf numFmtId="167" fontId="1" fillId="4" borderId="15" xfId="0" applyNumberFormat="1" applyFont="1" applyFill="1" applyBorder="1" applyAlignment="1">
      <alignment horizontal="center" vertical="center"/>
    </xf>
    <xf numFmtId="49" fontId="12" fillId="0" borderId="5" xfId="0" applyNumberFormat="1" applyFont="1" applyBorder="1" applyAlignment="1">
      <alignment horizontal="center" vertical="center" wrapText="1"/>
    </xf>
    <xf numFmtId="0" fontId="46" fillId="0" borderId="5" xfId="0" applyFont="1" applyBorder="1" applyAlignment="1">
      <alignment horizontal="center" vertical="center" wrapText="1"/>
    </xf>
    <xf numFmtId="166" fontId="12" fillId="0" borderId="5" xfId="0" applyNumberFormat="1" applyFont="1" applyBorder="1" applyAlignment="1">
      <alignment horizontal="center" vertical="center" wrapText="1"/>
    </xf>
    <xf numFmtId="49" fontId="12" fillId="4" borderId="13" xfId="0" applyNumberFormat="1" applyFont="1" applyFill="1" applyBorder="1" applyAlignment="1">
      <alignment horizontal="center" vertical="center" wrapText="1"/>
    </xf>
    <xf numFmtId="167" fontId="23" fillId="0" borderId="1" xfId="0" applyNumberFormat="1" applyFont="1" applyBorder="1" applyAlignment="1">
      <alignment horizontal="center" vertical="center"/>
    </xf>
    <xf numFmtId="167" fontId="23" fillId="0" borderId="4"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49" fontId="1" fillId="4" borderId="32"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166" fontId="1" fillId="4" borderId="5" xfId="0" applyNumberFormat="1" applyFont="1" applyFill="1" applyBorder="1" applyAlignment="1">
      <alignment horizontal="center" vertical="center" wrapText="1"/>
    </xf>
    <xf numFmtId="167" fontId="10" fillId="4" borderId="5" xfId="0" applyNumberFormat="1" applyFont="1" applyFill="1" applyBorder="1" applyAlignment="1">
      <alignment horizontal="center" vertical="center"/>
    </xf>
    <xf numFmtId="167" fontId="23" fillId="4" borderId="5" xfId="0" applyNumberFormat="1" applyFont="1" applyFill="1" applyBorder="1" applyAlignment="1">
      <alignment horizontal="center" vertical="center"/>
    </xf>
    <xf numFmtId="167" fontId="23" fillId="4" borderId="6" xfId="0" applyNumberFormat="1" applyFont="1" applyFill="1" applyBorder="1" applyAlignment="1">
      <alignment horizontal="center" vertical="center"/>
    </xf>
    <xf numFmtId="49" fontId="12" fillId="0" borderId="3"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50" fillId="0" borderId="2" xfId="0" applyFont="1" applyBorder="1" applyAlignment="1">
      <alignment horizontal="center" wrapText="1"/>
    </xf>
    <xf numFmtId="0" fontId="23" fillId="4" borderId="4" xfId="0" applyFont="1" applyFill="1" applyBorder="1" applyAlignment="1">
      <alignment horizontal="center" vertical="center"/>
    </xf>
    <xf numFmtId="167" fontId="7" fillId="5" borderId="35" xfId="0" applyNumberFormat="1" applyFont="1" applyFill="1" applyBorder="1" applyAlignment="1">
      <alignment horizontal="center" vertical="center" wrapText="1"/>
    </xf>
    <xf numFmtId="167" fontId="7" fillId="5" borderId="11" xfId="0" applyNumberFormat="1" applyFont="1" applyFill="1" applyBorder="1" applyAlignment="1">
      <alignment horizontal="center" vertical="center" wrapText="1"/>
    </xf>
    <xf numFmtId="167" fontId="8" fillId="5" borderId="1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8" fillId="0" borderId="0" xfId="0" applyNumberFormat="1" applyFont="1"/>
    <xf numFmtId="0" fontId="11" fillId="0" borderId="0" xfId="0" applyFont="1" applyAlignment="1">
      <alignment horizontal="center" vertical="center" wrapText="1"/>
    </xf>
    <xf numFmtId="0" fontId="38" fillId="0" borderId="4" xfId="0" applyFont="1" applyBorder="1" applyAlignment="1">
      <alignment vertical="top" wrapText="1"/>
    </xf>
    <xf numFmtId="0" fontId="23" fillId="2" borderId="17" xfId="0" applyFont="1" applyFill="1" applyBorder="1" applyAlignment="1">
      <alignment horizontal="center" vertical="center" wrapText="1"/>
    </xf>
    <xf numFmtId="0" fontId="37" fillId="0" borderId="0" xfId="0" applyFont="1" applyAlignment="1">
      <alignment vertical="center" wrapText="1"/>
    </xf>
    <xf numFmtId="0" fontId="37" fillId="0" borderId="4" xfId="0" applyFont="1" applyBorder="1" applyAlignment="1">
      <alignment vertical="center" wrapText="1"/>
    </xf>
    <xf numFmtId="0" fontId="45" fillId="0" borderId="18" xfId="0" applyFont="1" applyBorder="1" applyAlignment="1">
      <alignment wrapText="1"/>
    </xf>
    <xf numFmtId="166" fontId="7" fillId="5" borderId="11" xfId="0" applyNumberFormat="1" applyFont="1" applyFill="1" applyBorder="1" applyAlignment="1">
      <alignment horizontal="center" vertical="center" wrapText="1"/>
    </xf>
    <xf numFmtId="0" fontId="4" fillId="0" borderId="20" xfId="0" applyFont="1" applyBorder="1" applyAlignment="1">
      <alignment horizontal="left" vertical="center" wrapText="1"/>
    </xf>
    <xf numFmtId="4" fontId="5" fillId="0" borderId="21" xfId="0" applyNumberFormat="1" applyFont="1" applyBorder="1" applyAlignment="1">
      <alignment horizontal="center" vertical="center"/>
    </xf>
    <xf numFmtId="0" fontId="2" fillId="0" borderId="1" xfId="0" applyFont="1" applyBorder="1" applyAlignment="1">
      <alignment horizontal="left" vertical="center" wrapText="1"/>
    </xf>
    <xf numFmtId="0" fontId="34" fillId="0" borderId="19" xfId="0" applyFont="1" applyBorder="1" applyAlignment="1">
      <alignment horizontal="left" vertical="center" wrapText="1"/>
    </xf>
    <xf numFmtId="0" fontId="4" fillId="0" borderId="5" xfId="0" applyFont="1" applyBorder="1" applyAlignment="1">
      <alignment horizontal="left" wrapText="1"/>
    </xf>
    <xf numFmtId="0" fontId="2" fillId="0" borderId="47" xfId="0" applyFont="1" applyBorder="1" applyAlignment="1">
      <alignment vertical="center" wrapText="1"/>
    </xf>
    <xf numFmtId="0" fontId="4" fillId="0" borderId="10" xfId="0" applyFont="1" applyBorder="1" applyAlignment="1">
      <alignment horizontal="left" vertical="center" wrapText="1"/>
    </xf>
    <xf numFmtId="0" fontId="4" fillId="0" borderId="10" xfId="0" applyFont="1" applyBorder="1" applyAlignment="1">
      <alignment vertical="center" wrapText="1"/>
    </xf>
    <xf numFmtId="4" fontId="5" fillId="0" borderId="10" xfId="0" applyNumberFormat="1" applyFont="1" applyBorder="1" applyAlignment="1">
      <alignment horizontal="center" vertical="center"/>
    </xf>
    <xf numFmtId="4" fontId="2" fillId="0" borderId="10" xfId="0" applyNumberFormat="1" applyFont="1" applyBorder="1" applyAlignment="1">
      <alignment horizontal="center" vertical="center"/>
    </xf>
    <xf numFmtId="4" fontId="2" fillId="0" borderId="16" xfId="0" applyNumberFormat="1" applyFont="1" applyBorder="1" applyAlignment="1">
      <alignment horizontal="center" vertical="center"/>
    </xf>
    <xf numFmtId="0" fontId="2" fillId="0" borderId="60" xfId="0" applyFont="1" applyBorder="1" applyAlignment="1">
      <alignment vertical="center" wrapText="1"/>
    </xf>
    <xf numFmtId="0" fontId="4" fillId="0" borderId="11" xfId="0" applyFont="1" applyBorder="1" applyAlignment="1">
      <alignment horizontal="left" vertical="center" wrapText="1"/>
    </xf>
    <xf numFmtId="4" fontId="2" fillId="0" borderId="12" xfId="0" applyNumberFormat="1" applyFont="1" applyBorder="1" applyAlignment="1">
      <alignment horizontal="center" vertical="center"/>
    </xf>
    <xf numFmtId="0" fontId="10" fillId="0" borderId="32" xfId="0" applyFont="1" applyBorder="1" applyAlignment="1">
      <alignment horizontal="center"/>
    </xf>
    <xf numFmtId="0" fontId="38" fillId="0" borderId="22" xfId="0" applyFont="1" applyBorder="1" applyAlignment="1">
      <alignment horizontal="left" wrapText="1"/>
    </xf>
    <xf numFmtId="166" fontId="24" fillId="0" borderId="20" xfId="0" applyNumberFormat="1" applyFont="1" applyBorder="1" applyAlignment="1">
      <alignment horizontal="center" vertical="center" wrapText="1"/>
    </xf>
    <xf numFmtId="167" fontId="23" fillId="0" borderId="20" xfId="0" applyNumberFormat="1" applyFont="1" applyBorder="1" applyAlignment="1">
      <alignment horizontal="center" vertical="center"/>
    </xf>
    <xf numFmtId="167" fontId="23" fillId="0" borderId="21" xfId="0" applyNumberFormat="1" applyFont="1" applyBorder="1" applyAlignment="1">
      <alignment horizontal="center" vertical="center"/>
    </xf>
    <xf numFmtId="0" fontId="24" fillId="0" borderId="20" xfId="0" applyFont="1" applyBorder="1" applyAlignment="1">
      <alignment horizontal="center" vertical="center" wrapText="1"/>
    </xf>
    <xf numFmtId="49" fontId="12" fillId="0" borderId="43" xfId="0" applyNumberFormat="1" applyFont="1" applyBorder="1" applyAlignment="1">
      <alignment horizontal="center" vertical="center" wrapText="1"/>
    </xf>
    <xf numFmtId="0" fontId="49" fillId="0" borderId="20" xfId="0" applyFont="1" applyBorder="1" applyAlignment="1">
      <alignment horizontal="center" wrapText="1"/>
    </xf>
    <xf numFmtId="49" fontId="12" fillId="0" borderId="31" xfId="0" applyNumberFormat="1" applyFont="1" applyBorder="1" applyAlignment="1">
      <alignment horizontal="center" vertical="center"/>
    </xf>
    <xf numFmtId="0" fontId="37" fillId="0" borderId="2" xfId="0" applyFont="1" applyBorder="1" applyAlignment="1">
      <alignment wrapText="1"/>
    </xf>
    <xf numFmtId="49" fontId="23" fillId="0" borderId="17"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38" fillId="0" borderId="2" xfId="0" applyFont="1" applyBorder="1" applyAlignment="1">
      <alignment horizontal="left" wrapText="1"/>
    </xf>
    <xf numFmtId="0" fontId="40" fillId="0" borderId="66" xfId="0" applyFont="1" applyBorder="1" applyAlignment="1">
      <alignment vertical="top" wrapText="1"/>
    </xf>
    <xf numFmtId="0" fontId="4" fillId="0" borderId="19" xfId="0" applyFont="1" applyBorder="1" applyAlignment="1">
      <alignment horizontal="left" vertical="center" wrapText="1"/>
    </xf>
    <xf numFmtId="49" fontId="12" fillId="0" borderId="17" xfId="0" applyNumberFormat="1" applyFont="1" applyBorder="1" applyAlignment="1">
      <alignment horizontal="center" vertical="center"/>
    </xf>
    <xf numFmtId="0" fontId="12" fillId="0" borderId="1" xfId="0" applyFont="1" applyBorder="1" applyAlignment="1">
      <alignment horizontal="center" vertical="center"/>
    </xf>
    <xf numFmtId="49" fontId="24"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12" fillId="0" borderId="72" xfId="0" applyNumberFormat="1" applyFont="1" applyBorder="1" applyAlignment="1">
      <alignment horizontal="center" vertical="center" wrapText="1"/>
    </xf>
    <xf numFmtId="0" fontId="12" fillId="2" borderId="20" xfId="0" applyFont="1" applyFill="1" applyBorder="1" applyAlignment="1">
      <alignment horizontal="center" vertical="center" wrapText="1"/>
    </xf>
    <xf numFmtId="49" fontId="24" fillId="2" borderId="20" xfId="0" applyNumberFormat="1" applyFont="1" applyFill="1" applyBorder="1" applyAlignment="1">
      <alignment horizontal="center" vertical="center" wrapText="1"/>
    </xf>
    <xf numFmtId="49" fontId="12" fillId="0" borderId="70" xfId="0" applyNumberFormat="1" applyFont="1" applyBorder="1" applyAlignment="1">
      <alignment horizontal="center" vertical="center"/>
    </xf>
    <xf numFmtId="0" fontId="12" fillId="0" borderId="11" xfId="0" applyFont="1" applyBorder="1" applyAlignment="1">
      <alignment horizontal="center" vertical="center"/>
    </xf>
    <xf numFmtId="49" fontId="24" fillId="0" borderId="64" xfId="0" applyNumberFormat="1" applyFont="1" applyBorder="1" applyAlignment="1">
      <alignment horizontal="center" vertical="center"/>
    </xf>
    <xf numFmtId="49" fontId="12" fillId="0" borderId="42" xfId="0" applyNumberFormat="1" applyFont="1" applyBorder="1" applyAlignment="1">
      <alignment horizontal="center" vertical="center" wrapText="1"/>
    </xf>
    <xf numFmtId="0" fontId="12" fillId="2" borderId="5" xfId="0" applyFont="1" applyFill="1" applyBorder="1" applyAlignment="1">
      <alignment horizontal="center" vertical="center" wrapText="1"/>
    </xf>
    <xf numFmtId="49" fontId="24" fillId="2" borderId="5" xfId="0" applyNumberFormat="1" applyFont="1" applyFill="1" applyBorder="1" applyAlignment="1">
      <alignment horizontal="center" vertical="center" wrapText="1"/>
    </xf>
    <xf numFmtId="49" fontId="23" fillId="0" borderId="7" xfId="0" applyNumberFormat="1" applyFont="1" applyBorder="1" applyAlignment="1">
      <alignment horizontal="center" vertical="center"/>
    </xf>
    <xf numFmtId="0" fontId="23" fillId="6" borderId="13" xfId="0" applyFont="1" applyFill="1" applyBorder="1" applyAlignment="1">
      <alignment horizontal="center"/>
    </xf>
    <xf numFmtId="0" fontId="23" fillId="6" borderId="14" xfId="0" applyFont="1" applyFill="1" applyBorder="1" applyAlignment="1">
      <alignment horizontal="center"/>
    </xf>
    <xf numFmtId="0" fontId="5" fillId="6" borderId="14" xfId="0" applyFont="1" applyFill="1" applyBorder="1" applyAlignment="1">
      <alignment horizontal="center" wrapText="1"/>
    </xf>
    <xf numFmtId="0" fontId="4" fillId="6" borderId="14" xfId="0" applyFont="1" applyFill="1" applyBorder="1" applyAlignment="1">
      <alignment horizontal="center" wrapText="1"/>
    </xf>
    <xf numFmtId="4" fontId="12" fillId="6" borderId="14" xfId="0" applyNumberFormat="1" applyFont="1" applyFill="1" applyBorder="1" applyAlignment="1">
      <alignment horizontal="center" vertical="center"/>
    </xf>
    <xf numFmtId="49" fontId="1" fillId="7" borderId="55" xfId="0" applyNumberFormat="1" applyFont="1" applyFill="1" applyBorder="1" applyAlignment="1">
      <alignment horizontal="center" vertical="center" wrapText="1"/>
    </xf>
    <xf numFmtId="0" fontId="1" fillId="7" borderId="14" xfId="0" applyFont="1" applyFill="1" applyBorder="1" applyAlignment="1">
      <alignment horizontal="center" vertical="top" wrapText="1"/>
    </xf>
    <xf numFmtId="49" fontId="1" fillId="7" borderId="14" xfId="0" applyNumberFormat="1" applyFont="1" applyFill="1" applyBorder="1" applyAlignment="1">
      <alignment horizontal="center" vertical="top" wrapText="1"/>
    </xf>
    <xf numFmtId="0" fontId="1" fillId="7" borderId="41" xfId="0" applyFont="1" applyFill="1" applyBorder="1" applyAlignment="1">
      <alignment horizontal="left" vertical="center" wrapText="1"/>
    </xf>
    <xf numFmtId="0" fontId="29" fillId="7" borderId="14" xfId="0" applyFont="1" applyFill="1" applyBorder="1" applyAlignment="1">
      <alignment vertical="center" wrapText="1"/>
    </xf>
    <xf numFmtId="4" fontId="1" fillId="7" borderId="14" xfId="0" applyNumberFormat="1" applyFont="1" applyFill="1" applyBorder="1" applyAlignment="1">
      <alignment horizontal="center" vertical="center"/>
    </xf>
    <xf numFmtId="4" fontId="1" fillId="7" borderId="15" xfId="0" applyNumberFormat="1" applyFont="1" applyFill="1" applyBorder="1" applyAlignment="1">
      <alignment horizontal="center" vertical="center"/>
    </xf>
    <xf numFmtId="49" fontId="1" fillId="7" borderId="13" xfId="0" applyNumberFormat="1" applyFont="1" applyFill="1" applyBorder="1" applyAlignment="1">
      <alignment horizontal="center"/>
    </xf>
    <xf numFmtId="49" fontId="10" fillId="7" borderId="14" xfId="0" applyNumberFormat="1" applyFont="1" applyFill="1" applyBorder="1" applyAlignment="1">
      <alignment horizontal="center"/>
    </xf>
    <xf numFmtId="0" fontId="1" fillId="7" borderId="14" xfId="0" applyFont="1" applyFill="1" applyBorder="1" applyAlignment="1">
      <alignment horizontal="center"/>
    </xf>
    <xf numFmtId="0" fontId="1" fillId="7" borderId="14" xfId="0" applyFont="1" applyFill="1" applyBorder="1" applyAlignment="1">
      <alignment horizontal="left" wrapText="1"/>
    </xf>
    <xf numFmtId="0" fontId="29" fillId="7" borderId="14" xfId="0" applyFont="1" applyFill="1" applyBorder="1"/>
    <xf numFmtId="4" fontId="1" fillId="7" borderId="14" xfId="0" applyNumberFormat="1" applyFont="1" applyFill="1" applyBorder="1" applyAlignment="1">
      <alignment horizontal="center"/>
    </xf>
    <xf numFmtId="4" fontId="1" fillId="7" borderId="15" xfId="0" applyNumberFormat="1" applyFont="1" applyFill="1" applyBorder="1" applyAlignment="1">
      <alignment horizontal="center"/>
    </xf>
    <xf numFmtId="49" fontId="1" fillId="7" borderId="61" xfId="0" applyNumberFormat="1" applyFont="1" applyFill="1" applyBorder="1" applyAlignment="1">
      <alignment horizontal="center" vertical="center"/>
    </xf>
    <xf numFmtId="0" fontId="10" fillId="7" borderId="53" xfId="0" applyFont="1" applyFill="1" applyBorder="1" applyAlignment="1">
      <alignment horizontal="center" vertical="center"/>
    </xf>
    <xf numFmtId="0" fontId="10" fillId="7" borderId="62" xfId="0" applyFont="1" applyFill="1" applyBorder="1" applyAlignment="1">
      <alignment horizontal="center" vertical="center"/>
    </xf>
    <xf numFmtId="0" fontId="1" fillId="7" borderId="66" xfId="0" applyFont="1" applyFill="1" applyBorder="1" applyAlignment="1">
      <alignment horizontal="left"/>
    </xf>
    <xf numFmtId="4" fontId="1" fillId="7" borderId="53" xfId="0" applyNumberFormat="1" applyFont="1" applyFill="1" applyBorder="1" applyAlignment="1">
      <alignment horizontal="right"/>
    </xf>
    <xf numFmtId="4" fontId="1" fillId="7" borderId="52" xfId="0" applyNumberFormat="1" applyFont="1" applyFill="1" applyBorder="1" applyAlignment="1">
      <alignment horizontal="right"/>
    </xf>
    <xf numFmtId="4" fontId="1" fillId="7" borderId="66" xfId="0" applyNumberFormat="1" applyFont="1" applyFill="1" applyBorder="1" applyAlignment="1">
      <alignment horizontal="right"/>
    </xf>
    <xf numFmtId="4" fontId="1" fillId="7" borderId="67" xfId="0" applyNumberFormat="1" applyFont="1" applyFill="1" applyBorder="1" applyAlignment="1">
      <alignment horizontal="right"/>
    </xf>
    <xf numFmtId="4" fontId="1" fillId="7" borderId="68" xfId="0" applyNumberFormat="1" applyFont="1" applyFill="1" applyBorder="1" applyAlignment="1">
      <alignment horizontal="right"/>
    </xf>
    <xf numFmtId="49" fontId="1" fillId="7" borderId="36" xfId="0" applyNumberFormat="1" applyFont="1" applyFill="1" applyBorder="1" applyAlignment="1">
      <alignment horizontal="center" vertical="center"/>
    </xf>
    <xf numFmtId="0" fontId="10" fillId="7" borderId="13" xfId="0" applyFont="1" applyFill="1" applyBorder="1" applyAlignment="1">
      <alignment horizontal="center" vertical="center"/>
    </xf>
    <xf numFmtId="0" fontId="10" fillId="7" borderId="25" xfId="0" applyFont="1" applyFill="1" applyBorder="1" applyAlignment="1">
      <alignment horizontal="center" vertical="center"/>
    </xf>
    <xf numFmtId="0" fontId="1" fillId="7" borderId="41" xfId="0" applyFont="1" applyFill="1" applyBorder="1" applyAlignment="1">
      <alignment horizontal="left"/>
    </xf>
    <xf numFmtId="4" fontId="1" fillId="7" borderId="55" xfId="0" applyNumberFormat="1" applyFont="1" applyFill="1" applyBorder="1" applyAlignment="1">
      <alignment horizontal="right"/>
    </xf>
    <xf numFmtId="4" fontId="1" fillId="7" borderId="14" xfId="0" applyNumberFormat="1" applyFont="1" applyFill="1" applyBorder="1" applyAlignment="1">
      <alignment horizontal="right"/>
    </xf>
    <xf numFmtId="4" fontId="1" fillId="7" borderId="15" xfId="0" applyNumberFormat="1" applyFont="1" applyFill="1" applyBorder="1" applyAlignment="1">
      <alignment horizontal="right"/>
    </xf>
    <xf numFmtId="4" fontId="1" fillId="7" borderId="13" xfId="0" applyNumberFormat="1" applyFont="1" applyFill="1" applyBorder="1" applyAlignment="1">
      <alignment horizontal="right"/>
    </xf>
    <xf numFmtId="4" fontId="1" fillId="7" borderId="45" xfId="0" applyNumberFormat="1" applyFont="1" applyFill="1" applyBorder="1" applyAlignment="1">
      <alignment horizontal="right"/>
    </xf>
    <xf numFmtId="0" fontId="1" fillId="7" borderId="13" xfId="0" applyFont="1" applyFill="1" applyBorder="1" applyAlignment="1">
      <alignment horizontal="center" vertical="center" wrapText="1"/>
    </xf>
    <xf numFmtId="49" fontId="1" fillId="7" borderId="14" xfId="0" applyNumberFormat="1" applyFont="1" applyFill="1" applyBorder="1" applyAlignment="1">
      <alignment horizontal="center" vertical="center" wrapText="1"/>
    </xf>
    <xf numFmtId="0" fontId="41" fillId="7" borderId="15" xfId="0" applyFont="1" applyFill="1" applyBorder="1" applyAlignment="1">
      <alignment vertical="top" wrapText="1"/>
    </xf>
    <xf numFmtId="4" fontId="1" fillId="7" borderId="13" xfId="0" applyNumberFormat="1" applyFont="1" applyFill="1" applyBorder="1"/>
    <xf numFmtId="4" fontId="1" fillId="7" borderId="25" xfId="0" applyNumberFormat="1" applyFont="1" applyFill="1" applyBorder="1"/>
    <xf numFmtId="4" fontId="1" fillId="7" borderId="45" xfId="0" applyNumberFormat="1" applyFont="1" applyFill="1" applyBorder="1"/>
    <xf numFmtId="4" fontId="1" fillId="7" borderId="36" xfId="0" applyNumberFormat="1" applyFont="1" applyFill="1" applyBorder="1"/>
    <xf numFmtId="0" fontId="41" fillId="7" borderId="41" xfId="0" applyFont="1" applyFill="1" applyBorder="1" applyAlignment="1">
      <alignment vertical="top" wrapText="1"/>
    </xf>
    <xf numFmtId="4" fontId="1" fillId="7" borderId="14" xfId="0" applyNumberFormat="1" applyFont="1" applyFill="1" applyBorder="1"/>
    <xf numFmtId="4" fontId="1" fillId="7" borderId="15" xfId="0" applyNumberFormat="1" applyFont="1" applyFill="1" applyBorder="1"/>
    <xf numFmtId="0" fontId="10" fillId="8" borderId="36" xfId="0" applyFont="1" applyFill="1" applyBorder="1"/>
    <xf numFmtId="0" fontId="1" fillId="8" borderId="25" xfId="0" applyFont="1" applyFill="1" applyBorder="1" applyAlignment="1">
      <alignment horizontal="center"/>
    </xf>
    <xf numFmtId="49" fontId="1" fillId="8" borderId="25" xfId="0" applyNumberFormat="1" applyFont="1" applyFill="1" applyBorder="1" applyAlignment="1">
      <alignment horizontal="center"/>
    </xf>
    <xf numFmtId="0" fontId="41" fillId="8" borderId="41" xfId="0" applyFont="1" applyFill="1" applyBorder="1"/>
    <xf numFmtId="4" fontId="1" fillId="8" borderId="13" xfId="0" applyNumberFormat="1" applyFont="1" applyFill="1" applyBorder="1"/>
    <xf numFmtId="4" fontId="1" fillId="8" borderId="25" xfId="0" applyNumberFormat="1" applyFont="1" applyFill="1" applyBorder="1"/>
    <xf numFmtId="4" fontId="1" fillId="8" borderId="14" xfId="0" applyNumberFormat="1" applyFont="1" applyFill="1" applyBorder="1"/>
    <xf numFmtId="4" fontId="1" fillId="8" borderId="45" xfId="0" applyNumberFormat="1" applyFont="1" applyFill="1" applyBorder="1"/>
    <xf numFmtId="4" fontId="1" fillId="8" borderId="51" xfId="0" applyNumberFormat="1" applyFont="1" applyFill="1" applyBorder="1"/>
    <xf numFmtId="4" fontId="1" fillId="8" borderId="36" xfId="0" applyNumberFormat="1" applyFont="1" applyFill="1" applyBorder="1"/>
    <xf numFmtId="4" fontId="10" fillId="8" borderId="32" xfId="0" applyNumberFormat="1" applyFont="1" applyFill="1" applyBorder="1"/>
    <xf numFmtId="4" fontId="10" fillId="8" borderId="3" xfId="0" applyNumberFormat="1" applyFont="1" applyFill="1" applyBorder="1"/>
    <xf numFmtId="4" fontId="37" fillId="8" borderId="3" xfId="0" applyNumberFormat="1" applyFont="1" applyFill="1" applyBorder="1" applyAlignment="1">
      <alignment horizontal="right" wrapText="1"/>
    </xf>
    <xf numFmtId="4" fontId="10" fillId="8" borderId="3" xfId="0" applyNumberFormat="1" applyFont="1" applyFill="1" applyBorder="1" applyAlignment="1">
      <alignment vertical="center"/>
    </xf>
    <xf numFmtId="4" fontId="1" fillId="8" borderId="3" xfId="0" applyNumberFormat="1" applyFont="1" applyFill="1" applyBorder="1"/>
    <xf numFmtId="4" fontId="29" fillId="8" borderId="3" xfId="0" applyNumberFormat="1" applyFont="1" applyFill="1" applyBorder="1"/>
    <xf numFmtId="4" fontId="10" fillId="8" borderId="3" xfId="0" applyNumberFormat="1" applyFont="1" applyFill="1" applyBorder="1" applyAlignment="1">
      <alignment horizontal="right"/>
    </xf>
    <xf numFmtId="4" fontId="10" fillId="8" borderId="27" xfId="0" applyNumberFormat="1" applyFont="1" applyFill="1" applyBorder="1"/>
    <xf numFmtId="4" fontId="10" fillId="8" borderId="3" xfId="0" applyNumberFormat="1" applyFont="1" applyFill="1" applyBorder="1" applyAlignment="1">
      <alignment horizontal="center" vertical="center"/>
    </xf>
    <xf numFmtId="4" fontId="1" fillId="8" borderId="32" xfId="0" applyNumberFormat="1" applyFont="1" applyFill="1" applyBorder="1"/>
    <xf numFmtId="4" fontId="10" fillId="8" borderId="17" xfId="0" applyNumberFormat="1" applyFont="1" applyFill="1" applyBorder="1"/>
    <xf numFmtId="4" fontId="1" fillId="8" borderId="17" xfId="0" applyNumberFormat="1" applyFont="1" applyFill="1" applyBorder="1"/>
    <xf numFmtId="4" fontId="42" fillId="8" borderId="3" xfId="0" applyNumberFormat="1" applyFont="1" applyFill="1" applyBorder="1"/>
    <xf numFmtId="4" fontId="1" fillId="7" borderId="38" xfId="0" applyNumberFormat="1" applyFont="1" applyFill="1" applyBorder="1"/>
    <xf numFmtId="4" fontId="1" fillId="7" borderId="26" xfId="0" applyNumberFormat="1" applyFont="1" applyFill="1" applyBorder="1"/>
    <xf numFmtId="4" fontId="1" fillId="7" borderId="26" xfId="0" applyNumberFormat="1" applyFont="1" applyFill="1" applyBorder="1" applyAlignment="1">
      <alignment vertical="center"/>
    </xf>
    <xf numFmtId="4" fontId="29" fillId="7" borderId="26" xfId="0" applyNumberFormat="1" applyFont="1" applyFill="1" applyBorder="1"/>
    <xf numFmtId="4" fontId="1" fillId="7" borderId="31" xfId="0" applyNumberFormat="1" applyFont="1" applyFill="1" applyBorder="1"/>
    <xf numFmtId="4" fontId="1" fillId="7" borderId="48" xfId="0" applyNumberFormat="1" applyFont="1" applyFill="1" applyBorder="1"/>
    <xf numFmtId="4" fontId="1" fillId="7" borderId="30" xfId="0" applyNumberFormat="1" applyFont="1" applyFill="1" applyBorder="1"/>
    <xf numFmtId="4" fontId="42" fillId="7" borderId="31" xfId="0" applyNumberFormat="1" applyFont="1" applyFill="1" applyBorder="1"/>
    <xf numFmtId="4" fontId="10" fillId="7" borderId="31" xfId="0" applyNumberFormat="1" applyFont="1" applyFill="1" applyBorder="1"/>
    <xf numFmtId="4" fontId="1" fillId="7" borderId="10" xfId="0" applyNumberFormat="1" applyFont="1" applyFill="1" applyBorder="1" applyAlignment="1">
      <alignment horizontal="right"/>
    </xf>
    <xf numFmtId="4" fontId="6" fillId="7" borderId="1" xfId="0" applyNumberFormat="1" applyFont="1" applyFill="1" applyBorder="1" applyAlignment="1">
      <alignment horizontal="right"/>
    </xf>
    <xf numFmtId="4" fontId="5" fillId="7" borderId="1" xfId="0" applyNumberFormat="1" applyFont="1" applyFill="1" applyBorder="1" applyAlignment="1">
      <alignment horizontal="right"/>
    </xf>
    <xf numFmtId="4" fontId="2" fillId="7" borderId="1" xfId="0" applyNumberFormat="1" applyFont="1" applyFill="1" applyBorder="1" applyAlignment="1">
      <alignment horizontal="right"/>
    </xf>
    <xf numFmtId="4" fontId="6" fillId="7" borderId="1" xfId="0" applyNumberFormat="1" applyFont="1" applyFill="1" applyBorder="1" applyAlignment="1">
      <alignment horizontal="right" vertical="center"/>
    </xf>
    <xf numFmtId="4" fontId="27"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xf>
    <xf numFmtId="4" fontId="1" fillId="7" borderId="1" xfId="0" applyNumberFormat="1" applyFont="1" applyFill="1" applyBorder="1" applyAlignment="1">
      <alignment horizontal="right"/>
    </xf>
    <xf numFmtId="4" fontId="6" fillId="7" borderId="5" xfId="0" applyNumberFormat="1" applyFont="1" applyFill="1" applyBorder="1" applyAlignment="1">
      <alignment horizontal="right"/>
    </xf>
    <xf numFmtId="4" fontId="5" fillId="7" borderId="5" xfId="0" applyNumberFormat="1" applyFont="1" applyFill="1" applyBorder="1" applyAlignment="1">
      <alignment horizontal="right"/>
    </xf>
    <xf numFmtId="4" fontId="2" fillId="7" borderId="5" xfId="0" applyNumberFormat="1" applyFont="1" applyFill="1" applyBorder="1" applyAlignment="1">
      <alignment horizontal="right"/>
    </xf>
    <xf numFmtId="4" fontId="2" fillId="7" borderId="1" xfId="0" applyNumberFormat="1" applyFont="1" applyFill="1" applyBorder="1" applyAlignment="1">
      <alignment horizontal="right" vertical="center"/>
    </xf>
    <xf numFmtId="4" fontId="1" fillId="7" borderId="5" xfId="0" applyNumberFormat="1" applyFont="1" applyFill="1" applyBorder="1" applyAlignment="1">
      <alignment horizontal="right"/>
    </xf>
    <xf numFmtId="4" fontId="2" fillId="7" borderId="7" xfId="0" applyNumberFormat="1" applyFont="1" applyFill="1" applyBorder="1" applyAlignment="1">
      <alignment horizontal="right"/>
    </xf>
    <xf numFmtId="4" fontId="6" fillId="7" borderId="20" xfId="0" applyNumberFormat="1" applyFont="1" applyFill="1" applyBorder="1" applyAlignment="1">
      <alignment horizontal="right"/>
    </xf>
    <xf numFmtId="3" fontId="2" fillId="7" borderId="1" xfId="0" applyNumberFormat="1" applyFont="1" applyFill="1" applyBorder="1" applyAlignment="1">
      <alignment horizontal="right" vertical="center"/>
    </xf>
    <xf numFmtId="4" fontId="2" fillId="7" borderId="20" xfId="0" applyNumberFormat="1" applyFont="1" applyFill="1" applyBorder="1" applyAlignment="1">
      <alignment horizontal="right" vertical="center"/>
    </xf>
    <xf numFmtId="4" fontId="2" fillId="7" borderId="50" xfId="0" applyNumberFormat="1" applyFont="1" applyFill="1" applyBorder="1" applyAlignment="1">
      <alignment horizontal="right" vertical="center"/>
    </xf>
    <xf numFmtId="4" fontId="19" fillId="7" borderId="14" xfId="0" applyNumberFormat="1" applyFont="1" applyFill="1" applyBorder="1" applyAlignment="1">
      <alignment horizontal="right"/>
    </xf>
    <xf numFmtId="0" fontId="25" fillId="7" borderId="13" xfId="0" applyFont="1" applyFill="1" applyBorder="1" applyAlignment="1">
      <alignment horizontal="center" wrapText="1"/>
    </xf>
    <xf numFmtId="0" fontId="19" fillId="7" borderId="14" xfId="0" applyFont="1" applyFill="1" applyBorder="1" applyAlignment="1">
      <alignment wrapText="1"/>
    </xf>
    <xf numFmtId="4" fontId="19" fillId="7" borderId="25" xfId="0" applyNumberFormat="1" applyFont="1" applyFill="1" applyBorder="1" applyAlignment="1">
      <alignment horizontal="right"/>
    </xf>
    <xf numFmtId="4" fontId="19" fillId="7" borderId="45" xfId="0" applyNumberFormat="1" applyFont="1" applyFill="1" applyBorder="1" applyAlignment="1">
      <alignment horizontal="right"/>
    </xf>
    <xf numFmtId="4" fontId="12" fillId="7" borderId="29" xfId="0" applyNumberFormat="1" applyFont="1" applyFill="1" applyBorder="1"/>
    <xf numFmtId="4" fontId="12" fillId="7" borderId="30" xfId="0" applyNumberFormat="1" applyFont="1" applyFill="1" applyBorder="1"/>
    <xf numFmtId="4" fontId="23" fillId="7" borderId="31" xfId="0" applyNumberFormat="1" applyFont="1" applyFill="1" applyBorder="1"/>
    <xf numFmtId="4" fontId="23" fillId="7" borderId="30" xfId="0" applyNumberFormat="1" applyFont="1" applyFill="1" applyBorder="1"/>
    <xf numFmtId="4" fontId="23" fillId="7" borderId="33" xfId="0" applyNumberFormat="1" applyFont="1" applyFill="1" applyBorder="1"/>
    <xf numFmtId="4" fontId="23" fillId="7" borderId="34" xfId="0" applyNumberFormat="1" applyFont="1" applyFill="1" applyBorder="1"/>
    <xf numFmtId="4" fontId="1" fillId="7" borderId="38" xfId="0" applyNumberFormat="1" applyFont="1" applyFill="1" applyBorder="1" applyAlignment="1">
      <alignment horizontal="right" vertical="center"/>
    </xf>
    <xf numFmtId="0" fontId="1" fillId="7" borderId="3" xfId="0" applyFont="1" applyFill="1" applyBorder="1" applyAlignment="1">
      <alignment horizontal="center" vertical="center"/>
    </xf>
    <xf numFmtId="0" fontId="1" fillId="7" borderId="32" xfId="0" applyFont="1" applyFill="1" applyBorder="1" applyAlignment="1">
      <alignment horizontal="center"/>
    </xf>
    <xf numFmtId="4" fontId="1" fillId="7" borderId="6" xfId="0" applyNumberFormat="1" applyFont="1" applyFill="1" applyBorder="1"/>
    <xf numFmtId="0" fontId="1" fillId="7" borderId="3" xfId="0" applyFont="1" applyFill="1" applyBorder="1" applyAlignment="1">
      <alignment horizontal="center"/>
    </xf>
    <xf numFmtId="4" fontId="1" fillId="7" borderId="4" xfId="0" applyNumberFormat="1" applyFont="1" applyFill="1" applyBorder="1"/>
    <xf numFmtId="49" fontId="1" fillId="7" borderId="3" xfId="0" applyNumberFormat="1"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horizontal="center" wrapText="1"/>
    </xf>
    <xf numFmtId="0" fontId="1" fillId="7" borderId="1" xfId="0" applyFont="1" applyFill="1" applyBorder="1" applyAlignment="1">
      <alignment horizontal="center" vertical="center" wrapText="1"/>
    </xf>
    <xf numFmtId="4" fontId="1" fillId="7" borderId="4" xfId="0" applyNumberFormat="1" applyFont="1" applyFill="1" applyBorder="1" applyAlignment="1">
      <alignment vertical="center"/>
    </xf>
    <xf numFmtId="4" fontId="5" fillId="9" borderId="1" xfId="0" applyNumberFormat="1" applyFont="1" applyFill="1" applyBorder="1" applyAlignment="1">
      <alignment horizontal="center" vertical="center"/>
    </xf>
    <xf numFmtId="4" fontId="5" fillId="9" borderId="20" xfId="0" applyNumberFormat="1" applyFont="1" applyFill="1" applyBorder="1" applyAlignment="1">
      <alignment horizontal="center" vertical="center"/>
    </xf>
    <xf numFmtId="4" fontId="5" fillId="9" borderId="11" xfId="0" applyNumberFormat="1" applyFont="1" applyFill="1" applyBorder="1" applyAlignment="1">
      <alignment horizontal="center" vertical="center"/>
    </xf>
    <xf numFmtId="49" fontId="10" fillId="0" borderId="17" xfId="0" applyNumberFormat="1" applyFont="1" applyBorder="1" applyAlignment="1">
      <alignment horizontal="center" vertical="center"/>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49" fontId="12" fillId="0" borderId="58" xfId="0" applyNumberFormat="1" applyFont="1" applyBorder="1" applyAlignment="1">
      <alignment horizontal="center" vertical="center"/>
    </xf>
    <xf numFmtId="0" fontId="12" fillId="0" borderId="10" xfId="0" applyFont="1" applyBorder="1" applyAlignment="1">
      <alignment horizontal="center" vertical="center"/>
    </xf>
    <xf numFmtId="49" fontId="24" fillId="0" borderId="46" xfId="0" applyNumberFormat="1" applyFont="1" applyBorder="1" applyAlignment="1">
      <alignment horizontal="center" vertical="center"/>
    </xf>
    <xf numFmtId="0" fontId="12" fillId="0" borderId="23" xfId="0" applyFont="1" applyBorder="1" applyAlignment="1">
      <alignment horizontal="center" vertical="center" wrapText="1"/>
    </xf>
    <xf numFmtId="0" fontId="46" fillId="0" borderId="1" xfId="0" applyFont="1" applyBorder="1" applyAlignment="1">
      <alignment horizontal="center" vertical="center" wrapText="1"/>
    </xf>
    <xf numFmtId="4" fontId="10" fillId="0" borderId="44" xfId="0" applyNumberFormat="1" applyFont="1" applyBorder="1"/>
    <xf numFmtId="4" fontId="10" fillId="0" borderId="77" xfId="0" applyNumberFormat="1" applyFont="1" applyBorder="1"/>
    <xf numFmtId="4" fontId="1" fillId="7" borderId="39" xfId="0" applyNumberFormat="1" applyFont="1" applyFill="1" applyBorder="1"/>
    <xf numFmtId="4" fontId="1" fillId="7" borderId="50" xfId="0" applyNumberFormat="1" applyFont="1" applyFill="1" applyBorder="1"/>
    <xf numFmtId="4" fontId="2" fillId="0" borderId="26" xfId="0" applyNumberFormat="1" applyFont="1" applyBorder="1" applyAlignment="1">
      <alignment horizontal="right"/>
    </xf>
    <xf numFmtId="4" fontId="10" fillId="8" borderId="43" xfId="0" applyNumberFormat="1" applyFont="1" applyFill="1" applyBorder="1"/>
    <xf numFmtId="4" fontId="10" fillId="8" borderId="42" xfId="0" applyNumberFormat="1" applyFont="1" applyFill="1" applyBorder="1"/>
    <xf numFmtId="4" fontId="1" fillId="0" borderId="5" xfId="0" applyNumberFormat="1" applyFont="1" applyBorder="1"/>
    <xf numFmtId="4" fontId="1" fillId="0" borderId="6" xfId="0" applyNumberFormat="1" applyFont="1" applyBorder="1"/>
    <xf numFmtId="4" fontId="10" fillId="8" borderId="37" xfId="0" applyNumberFormat="1" applyFont="1" applyFill="1" applyBorder="1"/>
    <xf numFmtId="4" fontId="10" fillId="0" borderId="10" xfId="0" applyNumberFormat="1" applyFont="1" applyBorder="1"/>
    <xf numFmtId="4" fontId="10" fillId="0" borderId="16" xfId="0" applyNumberFormat="1" applyFont="1" applyBorder="1"/>
    <xf numFmtId="4" fontId="10" fillId="8" borderId="35" xfId="0" applyNumberFormat="1" applyFont="1" applyFill="1" applyBorder="1"/>
    <xf numFmtId="4" fontId="10" fillId="0" borderId="11" xfId="0" applyNumberFormat="1" applyFont="1" applyBorder="1"/>
    <xf numFmtId="4" fontId="10" fillId="0" borderId="12" xfId="0" applyNumberFormat="1" applyFont="1" applyBorder="1"/>
    <xf numFmtId="164" fontId="8"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13" fillId="0" borderId="0" xfId="0" applyFont="1" applyAlignment="1">
      <alignment horizontal="center" vertical="center" wrapText="1"/>
    </xf>
    <xf numFmtId="0" fontId="9" fillId="2" borderId="52"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50" xfId="0" applyFont="1" applyBorder="1" applyAlignment="1">
      <alignment horizontal="center" vertical="center" wrapText="1"/>
    </xf>
    <xf numFmtId="0" fontId="2" fillId="0" borderId="47" xfId="0" applyFont="1" applyBorder="1" applyAlignment="1">
      <alignment horizontal="center"/>
    </xf>
    <xf numFmtId="0" fontId="2" fillId="0" borderId="54" xfId="0" applyFont="1" applyBorder="1" applyAlignment="1">
      <alignment horizontal="center"/>
    </xf>
    <xf numFmtId="0" fontId="2" fillId="0" borderId="0" xfId="0" applyFont="1" applyAlignment="1">
      <alignment horizontal="center" wrapText="1"/>
    </xf>
    <xf numFmtId="0" fontId="2" fillId="0" borderId="0" xfId="0" applyFont="1"/>
    <xf numFmtId="0" fontId="22" fillId="0" borderId="0" xfId="0" applyFont="1" applyAlignment="1">
      <alignment horizontal="left"/>
    </xf>
    <xf numFmtId="4" fontId="12" fillId="0" borderId="55" xfId="0" applyNumberFormat="1" applyFont="1" applyBorder="1" applyAlignment="1">
      <alignment horizontal="center"/>
    </xf>
    <xf numFmtId="4" fontId="12" fillId="0" borderId="51" xfId="0" applyNumberFormat="1" applyFont="1" applyBorder="1" applyAlignment="1">
      <alignment horizontal="center"/>
    </xf>
    <xf numFmtId="4" fontId="12" fillId="0" borderId="45" xfId="0" applyNumberFormat="1" applyFont="1" applyBorder="1" applyAlignment="1">
      <alignment horizontal="center"/>
    </xf>
    <xf numFmtId="0" fontId="12" fillId="0" borderId="29" xfId="0" applyFont="1" applyBorder="1" applyAlignment="1">
      <alignment horizontal="center" vertical="center"/>
    </xf>
    <xf numFmtId="0" fontId="12" fillId="0" borderId="34" xfId="0" applyFont="1" applyBorder="1" applyAlignment="1">
      <alignment horizontal="center" vertical="center"/>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7" xfId="0" applyFont="1" applyBorder="1" applyAlignment="1">
      <alignment horizontal="center"/>
    </xf>
    <xf numFmtId="0" fontId="12" fillId="0" borderId="16" xfId="0" applyFont="1" applyBorder="1" applyAlignment="1">
      <alignment horizontal="center"/>
    </xf>
    <xf numFmtId="0" fontId="12" fillId="0" borderId="55" xfId="0" applyFont="1" applyBorder="1" applyAlignment="1">
      <alignment horizontal="center"/>
    </xf>
    <xf numFmtId="0" fontId="12" fillId="0" borderId="51" xfId="0" applyFont="1" applyBorder="1" applyAlignment="1">
      <alignment horizontal="center"/>
    </xf>
    <xf numFmtId="0" fontId="12" fillId="0" borderId="45" xfId="0" applyFont="1" applyBorder="1" applyAlignment="1">
      <alignment horizont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23" fillId="0" borderId="2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50"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7"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39" xfId="0" applyFont="1" applyBorder="1" applyAlignment="1">
      <alignment horizontal="center" vertical="center"/>
    </xf>
    <xf numFmtId="0" fontId="12" fillId="0" borderId="54" xfId="0" applyFont="1" applyBorder="1" applyAlignment="1">
      <alignment horizontal="center" vertical="center"/>
    </xf>
    <xf numFmtId="0" fontId="23" fillId="0" borderId="4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0" xfId="0" applyFont="1" applyAlignment="1">
      <alignment horizontal="center"/>
    </xf>
    <xf numFmtId="0" fontId="23" fillId="0" borderId="0" xfId="0" applyFont="1" applyAlignment="1">
      <alignment horizontal="center" wrapText="1"/>
    </xf>
    <xf numFmtId="0" fontId="12" fillId="0" borderId="0" xfId="0" applyFont="1" applyAlignment="1">
      <alignment horizontal="center"/>
    </xf>
    <xf numFmtId="0" fontId="23" fillId="0" borderId="56" xfId="0" applyFont="1" applyBorder="1" applyAlignment="1">
      <alignment horizontal="center" vertical="center"/>
    </xf>
    <xf numFmtId="0" fontId="23" fillId="0" borderId="61" xfId="0" applyFont="1" applyBorder="1" applyAlignment="1">
      <alignment horizontal="center" vertical="center"/>
    </xf>
    <xf numFmtId="0" fontId="23" fillId="0" borderId="33" xfId="0" applyFont="1" applyBorder="1" applyAlignment="1">
      <alignment horizontal="center" vertical="center"/>
    </xf>
    <xf numFmtId="0" fontId="23" fillId="0" borderId="18" xfId="0" applyFont="1" applyBorder="1" applyAlignment="1">
      <alignment horizontal="center" wrapText="1"/>
    </xf>
    <xf numFmtId="0" fontId="23" fillId="0" borderId="7" xfId="0" applyFont="1" applyBorder="1" applyAlignment="1">
      <alignment horizontal="center" wrapText="1"/>
    </xf>
    <xf numFmtId="0" fontId="24" fillId="0" borderId="18" xfId="0" applyFont="1" applyBorder="1" applyAlignment="1">
      <alignment horizontal="center" vertical="center" wrapText="1"/>
    </xf>
    <xf numFmtId="0" fontId="24" fillId="0" borderId="60" xfId="0" applyFont="1" applyBorder="1" applyAlignment="1">
      <alignment horizontal="center" vertical="center" wrapText="1"/>
    </xf>
    <xf numFmtId="0" fontId="30" fillId="0" borderId="0" xfId="0" applyFont="1" applyAlignment="1">
      <alignment horizontal="left"/>
    </xf>
    <xf numFmtId="0" fontId="23" fillId="0" borderId="56"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44" xfId="0" applyFont="1" applyBorder="1" applyAlignment="1">
      <alignment horizontal="center" vertical="center" wrapText="1"/>
    </xf>
    <xf numFmtId="0" fontId="10" fillId="0" borderId="18" xfId="0" applyFont="1" applyBorder="1" applyAlignment="1">
      <alignment horizontal="left" vertical="center" wrapText="1"/>
    </xf>
    <xf numFmtId="0" fontId="10" fillId="0" borderId="7" xfId="0" applyFont="1" applyBorder="1" applyAlignment="1">
      <alignment horizontal="left" vertical="center" wrapText="1"/>
    </xf>
    <xf numFmtId="0" fontId="1" fillId="7" borderId="18" xfId="0" applyFont="1" applyFill="1" applyBorder="1" applyAlignment="1">
      <alignment horizontal="left" wrapText="1"/>
    </xf>
    <xf numFmtId="0" fontId="1" fillId="7" borderId="7" xfId="0" applyFont="1" applyFill="1" applyBorder="1" applyAlignment="1">
      <alignment horizontal="left" wrapText="1"/>
    </xf>
    <xf numFmtId="0" fontId="10" fillId="0" borderId="18" xfId="0" applyFont="1" applyBorder="1" applyAlignment="1">
      <alignment vertical="center" wrapText="1"/>
    </xf>
    <xf numFmtId="0" fontId="10" fillId="0" borderId="7" xfId="0" applyFont="1" applyBorder="1" applyAlignment="1">
      <alignment vertical="center" wrapText="1"/>
    </xf>
    <xf numFmtId="0" fontId="10" fillId="0" borderId="18" xfId="0" applyFont="1" applyBorder="1" applyAlignment="1">
      <alignment horizontal="left" wrapText="1"/>
    </xf>
    <xf numFmtId="0" fontId="10" fillId="0" borderId="7" xfId="0" applyFont="1" applyBorder="1" applyAlignment="1">
      <alignment horizontal="left" wrapText="1"/>
    </xf>
    <xf numFmtId="0" fontId="10" fillId="0" borderId="2" xfId="0" applyFont="1" applyBorder="1" applyAlignment="1">
      <alignment horizontal="left" vertical="center" wrapText="1"/>
    </xf>
    <xf numFmtId="0" fontId="10" fillId="0" borderId="60" xfId="0" applyFont="1" applyBorder="1" applyAlignment="1">
      <alignment horizontal="left"/>
    </xf>
    <xf numFmtId="0" fontId="10" fillId="0" borderId="63" xfId="0" applyFont="1" applyBorder="1" applyAlignment="1">
      <alignment horizontal="left"/>
    </xf>
    <xf numFmtId="0" fontId="10" fillId="0" borderId="64" xfId="0" applyFont="1" applyBorder="1" applyAlignment="1">
      <alignment horizontal="left"/>
    </xf>
    <xf numFmtId="0" fontId="10" fillId="0" borderId="42" xfId="0" applyFont="1" applyBorder="1" applyAlignment="1">
      <alignment horizontal="center" vertical="center"/>
    </xf>
    <xf numFmtId="0" fontId="10" fillId="0" borderId="9" xfId="0" applyFont="1" applyBorder="1" applyAlignment="1">
      <alignment horizontal="center" vertical="center"/>
    </xf>
    <xf numFmtId="0" fontId="10" fillId="0" borderId="38" xfId="0" applyFont="1" applyBorder="1" applyAlignment="1">
      <alignment horizontal="center" vertical="center"/>
    </xf>
    <xf numFmtId="0" fontId="7"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5" xfId="0" applyFont="1" applyBorder="1" applyAlignment="1">
      <alignment horizontal="center" vertical="center" wrapText="1"/>
    </xf>
    <xf numFmtId="0" fontId="1" fillId="7" borderId="18" xfId="0" applyFont="1" applyFill="1" applyBorder="1" applyAlignment="1">
      <alignment horizontal="center" vertical="center"/>
    </xf>
    <xf numFmtId="0" fontId="1" fillId="7" borderId="7"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2" xfId="0" applyFont="1" applyBorder="1" applyAlignment="1">
      <alignment horizontal="left" wrapText="1"/>
    </xf>
    <xf numFmtId="0" fontId="1" fillId="7" borderId="22" xfId="0" applyFont="1" applyFill="1" applyBorder="1" applyAlignment="1">
      <alignment horizontal="left" wrapText="1"/>
    </xf>
    <xf numFmtId="0" fontId="1" fillId="7" borderId="9" xfId="0" applyFont="1" applyFill="1" applyBorder="1" applyAlignment="1">
      <alignment horizontal="left" wrapText="1"/>
    </xf>
    <xf numFmtId="0" fontId="1" fillId="7" borderId="8" xfId="0" applyFont="1" applyFill="1" applyBorder="1" applyAlignment="1">
      <alignment horizontal="left" wrapText="1"/>
    </xf>
    <xf numFmtId="0" fontId="1" fillId="7" borderId="2" xfId="0" applyFont="1" applyFill="1" applyBorder="1" applyAlignment="1">
      <alignment horizontal="left"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 fillId="0" borderId="18" xfId="0" applyFont="1" applyBorder="1" applyAlignment="1">
      <alignment horizontal="left" vertical="center"/>
    </xf>
    <xf numFmtId="0" fontId="1" fillId="0" borderId="2"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7" xfId="0" applyFont="1" applyBorder="1" applyAlignment="1">
      <alignment horizontal="left" wrapText="1"/>
    </xf>
    <xf numFmtId="0" fontId="10" fillId="0" borderId="17" xfId="0" applyFont="1" applyBorder="1" applyAlignment="1">
      <alignment horizontal="center" vertical="center"/>
    </xf>
    <xf numFmtId="0" fontId="10" fillId="0" borderId="2" xfId="0" applyFont="1" applyBorder="1" applyAlignment="1">
      <alignment horizontal="center" vertical="center"/>
    </xf>
    <xf numFmtId="0" fontId="10" fillId="0" borderId="26" xfId="0" applyFont="1" applyBorder="1" applyAlignment="1">
      <alignment horizontal="center" vertical="center"/>
    </xf>
    <xf numFmtId="0" fontId="10" fillId="0" borderId="0" xfId="0" applyFont="1" applyAlignment="1">
      <alignment horizontal="center"/>
    </xf>
    <xf numFmtId="0" fontId="7" fillId="0" borderId="0" xfId="0" applyFont="1" applyAlignment="1">
      <alignment horizontal="center"/>
    </xf>
    <xf numFmtId="0" fontId="7" fillId="0" borderId="51"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 fillId="0" borderId="18" xfId="0" applyFont="1" applyBorder="1" applyAlignment="1">
      <alignment horizontal="left" vertical="center"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0" fillId="2" borderId="18" xfId="0" applyFont="1" applyFill="1" applyBorder="1" applyAlignment="1">
      <alignment horizontal="left" wrapText="1"/>
    </xf>
    <xf numFmtId="0" fontId="10" fillId="2" borderId="2" xfId="0" applyFont="1" applyFill="1" applyBorder="1" applyAlignment="1">
      <alignment horizontal="left" wrapText="1"/>
    </xf>
    <xf numFmtId="0" fontId="10" fillId="2" borderId="7" xfId="0" applyFont="1" applyFill="1" applyBorder="1" applyAlignment="1">
      <alignment horizontal="left" wrapText="1"/>
    </xf>
    <xf numFmtId="0" fontId="2" fillId="0" borderId="51" xfId="0" applyFont="1" applyBorder="1" applyAlignment="1">
      <alignment horizontal="center" vertical="center" wrapTex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54" xfId="0" applyFont="1" applyBorder="1" applyAlignment="1">
      <alignment horizontal="center" vertical="center"/>
    </xf>
    <xf numFmtId="0" fontId="1" fillId="7" borderId="1" xfId="0" applyFont="1" applyFill="1" applyBorder="1" applyAlignment="1">
      <alignment horizontal="left" vertical="center" wrapText="1"/>
    </xf>
    <xf numFmtId="0" fontId="1" fillId="7" borderId="18" xfId="0" applyFont="1" applyFill="1" applyBorder="1" applyAlignment="1">
      <alignment horizontal="left" vertical="center"/>
    </xf>
    <xf numFmtId="0" fontId="1" fillId="7" borderId="2" xfId="0" applyFont="1" applyFill="1" applyBorder="1" applyAlignment="1">
      <alignment horizontal="left" vertical="center"/>
    </xf>
    <xf numFmtId="0" fontId="1" fillId="7" borderId="7" xfId="0" applyFont="1" applyFill="1" applyBorder="1" applyAlignment="1">
      <alignment horizontal="left"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167" fontId="23" fillId="0" borderId="1" xfId="0" applyNumberFormat="1" applyFont="1" applyBorder="1" applyAlignment="1">
      <alignment horizontal="center" vertical="center"/>
    </xf>
    <xf numFmtId="167" fontId="23" fillId="0" borderId="20" xfId="0" applyNumberFormat="1" applyFont="1" applyBorder="1" applyAlignment="1">
      <alignment horizontal="center" vertical="center"/>
    </xf>
    <xf numFmtId="167" fontId="23" fillId="0" borderId="50" xfId="0" applyNumberFormat="1" applyFont="1" applyBorder="1" applyAlignment="1">
      <alignment horizontal="center" vertical="center"/>
    </xf>
    <xf numFmtId="167" fontId="23" fillId="0" borderId="21" xfId="0" applyNumberFormat="1" applyFont="1" applyBorder="1" applyAlignment="1">
      <alignment horizontal="center" vertical="center"/>
    </xf>
    <xf numFmtId="167" fontId="23" fillId="0" borderId="40" xfId="0" applyNumberFormat="1" applyFont="1" applyBorder="1" applyAlignment="1">
      <alignment horizontal="center" vertical="center"/>
    </xf>
    <xf numFmtId="167" fontId="23" fillId="0" borderId="4" xfId="0" applyNumberFormat="1" applyFont="1" applyBorder="1" applyAlignment="1">
      <alignment horizontal="center" vertical="center"/>
    </xf>
    <xf numFmtId="49" fontId="12" fillId="0" borderId="27" xfId="0" applyNumberFormat="1" applyFont="1" applyBorder="1" applyAlignment="1">
      <alignment horizontal="center" vertical="center" wrapText="1"/>
    </xf>
    <xf numFmtId="49" fontId="12" fillId="0" borderId="32" xfId="0" applyNumberFormat="1" applyFont="1" applyBorder="1" applyAlignment="1">
      <alignment horizontal="center"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166" fontId="12" fillId="0" borderId="20" xfId="0" applyNumberFormat="1" applyFont="1" applyBorder="1" applyAlignment="1">
      <alignment horizontal="center" vertical="center" wrapText="1"/>
    </xf>
    <xf numFmtId="166" fontId="12" fillId="0" borderId="5" xfId="0" applyNumberFormat="1" applyFont="1" applyBorder="1" applyAlignment="1">
      <alignment horizontal="center" vertical="center" wrapText="1"/>
    </xf>
    <xf numFmtId="167" fontId="12" fillId="0" borderId="20" xfId="0" applyNumberFormat="1" applyFont="1" applyBorder="1" applyAlignment="1">
      <alignment horizontal="center" vertical="center"/>
    </xf>
    <xf numFmtId="167" fontId="12" fillId="0" borderId="5" xfId="0" applyNumberFormat="1" applyFont="1" applyBorder="1" applyAlignment="1">
      <alignment horizontal="center" vertical="center"/>
    </xf>
    <xf numFmtId="0" fontId="12" fillId="0" borderId="1" xfId="0" applyFont="1" applyBorder="1" applyAlignment="1">
      <alignment horizontal="center" vertical="center" wrapText="1"/>
    </xf>
    <xf numFmtId="166" fontId="24" fillId="0" borderId="1" xfId="0" applyNumberFormat="1" applyFont="1" applyBorder="1" applyAlignment="1">
      <alignment horizontal="center" vertical="center" wrapText="1"/>
    </xf>
    <xf numFmtId="167" fontId="12" fillId="0" borderId="1" xfId="0" applyNumberFormat="1" applyFont="1" applyBorder="1" applyAlignment="1">
      <alignment horizontal="center" vertical="center"/>
    </xf>
    <xf numFmtId="0" fontId="49" fillId="0" borderId="1" xfId="0" applyFont="1" applyBorder="1" applyAlignment="1">
      <alignment horizontal="center" wrapText="1"/>
    </xf>
    <xf numFmtId="166" fontId="24" fillId="0" borderId="20" xfId="0" applyNumberFormat="1" applyFont="1" applyBorder="1" applyAlignment="1">
      <alignment horizontal="center" vertical="center" wrapText="1"/>
    </xf>
    <xf numFmtId="166" fontId="24" fillId="0" borderId="5"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0" fontId="24" fillId="0" borderId="20" xfId="0" applyFont="1" applyBorder="1" applyAlignment="1">
      <alignment horizontal="center" vertical="center" wrapText="1"/>
    </xf>
    <xf numFmtId="0" fontId="24" fillId="0" borderId="5" xfId="0" applyFont="1" applyBorder="1" applyAlignment="1">
      <alignment horizontal="center" vertical="center" wrapText="1"/>
    </xf>
    <xf numFmtId="0" fontId="49" fillId="0" borderId="75" xfId="0" applyFont="1" applyBorder="1" applyAlignment="1">
      <alignment horizontal="center" wrapText="1"/>
    </xf>
    <xf numFmtId="0" fontId="49" fillId="0" borderId="49" xfId="0" applyFont="1" applyBorder="1" applyAlignment="1">
      <alignment horizontal="center" wrapText="1"/>
    </xf>
    <xf numFmtId="167" fontId="23" fillId="0" borderId="6"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167" fontId="12" fillId="0" borderId="4" xfId="0" applyNumberFormat="1" applyFont="1" applyBorder="1" applyAlignment="1">
      <alignment horizontal="center" vertical="center"/>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167" fontId="23" fillId="0" borderId="5" xfId="0" applyNumberFormat="1" applyFont="1" applyBorder="1" applyAlignment="1">
      <alignment horizontal="center" vertical="center"/>
    </xf>
    <xf numFmtId="0" fontId="23" fillId="0" borderId="5" xfId="0" applyFont="1" applyBorder="1" applyAlignment="1">
      <alignment horizontal="center" vertical="center" wrapText="1"/>
    </xf>
    <xf numFmtId="0" fontId="5" fillId="0" borderId="47" xfId="0" applyFont="1" applyBorder="1" applyAlignment="1">
      <alignment horizontal="center"/>
    </xf>
    <xf numFmtId="0" fontId="5" fillId="0" borderId="59" xfId="0" applyFont="1" applyBorder="1" applyAlignment="1">
      <alignment horizontal="center"/>
    </xf>
    <xf numFmtId="0" fontId="5" fillId="0" borderId="54" xfId="0" applyFont="1" applyBorder="1" applyAlignment="1">
      <alignment horizontal="center"/>
    </xf>
    <xf numFmtId="166" fontId="24" fillId="0" borderId="50" xfId="0" applyNumberFormat="1" applyFont="1" applyBorder="1" applyAlignment="1">
      <alignment horizontal="center" vertical="center" wrapText="1"/>
    </xf>
    <xf numFmtId="0" fontId="12" fillId="0" borderId="23" xfId="0" applyFont="1" applyBorder="1" applyAlignment="1">
      <alignment horizontal="center" vertical="center" wrapText="1"/>
    </xf>
    <xf numFmtId="166" fontId="24" fillId="0" borderId="23" xfId="0" applyNumberFormat="1" applyFont="1" applyBorder="1" applyAlignment="1">
      <alignment horizontal="center" vertical="center" wrapText="1"/>
    </xf>
    <xf numFmtId="167" fontId="23" fillId="0" borderId="23" xfId="0" applyNumberFormat="1" applyFont="1" applyBorder="1" applyAlignment="1">
      <alignment horizontal="center" vertical="center"/>
    </xf>
    <xf numFmtId="167" fontId="23" fillId="0" borderId="24" xfId="0" applyNumberFormat="1" applyFont="1" applyBorder="1" applyAlignment="1">
      <alignment horizontal="center" vertical="center"/>
    </xf>
    <xf numFmtId="0" fontId="49" fillId="0" borderId="22" xfId="0" applyFont="1" applyBorder="1" applyAlignment="1">
      <alignment horizontal="center" wrapText="1"/>
    </xf>
    <xf numFmtId="0" fontId="49" fillId="0" borderId="8" xfId="0" applyFont="1" applyBorder="1" applyAlignment="1">
      <alignment horizontal="center" wrapText="1"/>
    </xf>
    <xf numFmtId="0" fontId="49" fillId="0" borderId="76" xfId="0" applyFont="1" applyBorder="1" applyAlignment="1">
      <alignment horizontal="center" wrapText="1"/>
    </xf>
    <xf numFmtId="0" fontId="49" fillId="0" borderId="44" xfId="0" applyFont="1" applyBorder="1" applyAlignment="1">
      <alignment horizontal="center" wrapText="1"/>
    </xf>
    <xf numFmtId="49" fontId="12" fillId="0" borderId="39" xfId="0" applyNumberFormat="1" applyFont="1" applyBorder="1" applyAlignment="1">
      <alignment horizontal="center" vertical="center" wrapText="1"/>
    </xf>
    <xf numFmtId="0" fontId="12" fillId="0" borderId="50" xfId="0" applyFont="1" applyBorder="1" applyAlignment="1">
      <alignment horizontal="center" vertical="center" wrapText="1"/>
    </xf>
    <xf numFmtId="0" fontId="49" fillId="0" borderId="60" xfId="0" applyFont="1" applyBorder="1" applyAlignment="1">
      <alignment horizontal="center" wrapText="1"/>
    </xf>
    <xf numFmtId="0" fontId="49" fillId="0" borderId="64" xfId="0" applyFont="1" applyBorder="1" applyAlignment="1">
      <alignment horizontal="center" wrapText="1"/>
    </xf>
    <xf numFmtId="166" fontId="48" fillId="0" borderId="20" xfId="0" applyNumberFormat="1" applyFont="1" applyBorder="1" applyAlignment="1">
      <alignment horizontal="center" vertical="center" wrapText="1"/>
    </xf>
    <xf numFmtId="166" fontId="48" fillId="0" borderId="5" xfId="0" applyNumberFormat="1" applyFont="1" applyBorder="1" applyAlignment="1">
      <alignment horizontal="center" vertical="center" wrapText="1"/>
    </xf>
    <xf numFmtId="0" fontId="20" fillId="0" borderId="0" xfId="0" applyFont="1" applyAlignment="1">
      <alignment horizontal="left"/>
    </xf>
    <xf numFmtId="0" fontId="5" fillId="0" borderId="53" xfId="0" applyFont="1" applyBorder="1" applyAlignment="1">
      <alignment horizontal="center" vertical="center" wrapText="1"/>
    </xf>
    <xf numFmtId="0" fontId="5" fillId="0" borderId="39" xfId="0" applyFont="1" applyBorder="1" applyAlignment="1">
      <alignment horizontal="center" vertical="center" wrapText="1"/>
    </xf>
    <xf numFmtId="167" fontId="12" fillId="0" borderId="21" xfId="0" applyNumberFormat="1" applyFont="1" applyBorder="1" applyAlignment="1">
      <alignment horizontal="center" vertical="center"/>
    </xf>
    <xf numFmtId="167" fontId="12" fillId="0" borderId="6" xfId="0" applyNumberFormat="1" applyFont="1" applyBorder="1" applyAlignment="1">
      <alignment horizontal="center" vertical="center"/>
    </xf>
    <xf numFmtId="0" fontId="24" fillId="0" borderId="50" xfId="0" applyFont="1" applyBorder="1" applyAlignment="1">
      <alignment horizontal="center" vertical="center" wrapText="1"/>
    </xf>
    <xf numFmtId="0" fontId="1" fillId="4" borderId="41"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25" xfId="0" applyFont="1" applyFill="1" applyBorder="1" applyAlignment="1">
      <alignment horizontal="center" vertical="center" wrapText="1"/>
    </xf>
    <xf numFmtId="49" fontId="12" fillId="0" borderId="43"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23" fillId="0" borderId="21" xfId="0" applyFont="1" applyBorder="1" applyAlignment="1">
      <alignment horizontal="center" vertical="center"/>
    </xf>
    <xf numFmtId="0" fontId="23" fillId="0" borderId="6" xfId="0" applyFont="1" applyBorder="1" applyAlignment="1">
      <alignment horizontal="center" vertical="center"/>
    </xf>
    <xf numFmtId="49" fontId="12" fillId="0" borderId="20"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0" fontId="23" fillId="0" borderId="20" xfId="0" applyFont="1" applyBorder="1" applyAlignment="1">
      <alignment horizontal="center" vertical="center"/>
    </xf>
    <xf numFmtId="0" fontId="23" fillId="0" borderId="5" xfId="0" applyFont="1" applyBorder="1" applyAlignment="1">
      <alignment horizontal="center" vertical="center"/>
    </xf>
    <xf numFmtId="167" fontId="7" fillId="5" borderId="60" xfId="0" applyNumberFormat="1" applyFont="1" applyFill="1" applyBorder="1" applyAlignment="1">
      <alignment horizontal="center" vertical="center" wrapText="1"/>
    </xf>
    <xf numFmtId="167" fontId="7" fillId="5" borderId="63" xfId="0" applyNumberFormat="1" applyFont="1" applyFill="1" applyBorder="1" applyAlignment="1">
      <alignment horizontal="center" vertical="center" wrapText="1"/>
    </xf>
    <xf numFmtId="167" fontId="7" fillId="5" borderId="64" xfId="0" applyNumberFormat="1"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1" fillId="0" borderId="3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0" xfId="0" applyFont="1" applyAlignment="1">
      <alignment horizontal="center" vertical="center" wrapText="1"/>
    </xf>
    <xf numFmtId="0" fontId="5" fillId="0" borderId="16" xfId="0" applyFont="1" applyBorder="1" applyAlignment="1">
      <alignment horizontal="center" vertical="center" wrapText="1"/>
    </xf>
  </cellXfs>
  <cellStyles count="2">
    <cellStyle name="Звичайний" xfId="0" builtinId="0"/>
    <cellStyle name="Звичайний 2" xfId="1"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46"/>
  <sheetViews>
    <sheetView tabSelected="1" zoomScaleNormal="100" zoomScaleSheetLayoutView="100" workbookViewId="0">
      <selection activeCell="B1" sqref="B1"/>
    </sheetView>
  </sheetViews>
  <sheetFormatPr defaultRowHeight="12.75" x14ac:dyDescent="0.2"/>
  <cols>
    <col min="1" max="1" width="0.140625" style="1" customWidth="1"/>
    <col min="2" max="2" width="11" style="1" customWidth="1"/>
    <col min="3" max="3" width="44.7109375" style="1" customWidth="1"/>
    <col min="4" max="4" width="17.42578125" style="1" customWidth="1"/>
    <col min="5" max="5" width="17.5703125" style="1" customWidth="1"/>
    <col min="6" max="6" width="15.5703125" style="1" customWidth="1"/>
    <col min="7" max="7" width="16.28515625" style="1" customWidth="1"/>
    <col min="8" max="16384" width="9.140625" style="1"/>
  </cols>
  <sheetData>
    <row r="1" spans="2:7" x14ac:dyDescent="0.2">
      <c r="B1" s="1" t="s">
        <v>609</v>
      </c>
      <c r="D1" s="649" t="s">
        <v>2</v>
      </c>
      <c r="E1" s="649"/>
      <c r="F1" s="649"/>
      <c r="G1" s="649"/>
    </row>
    <row r="2" spans="2:7" x14ac:dyDescent="0.2">
      <c r="D2" s="649" t="s">
        <v>653</v>
      </c>
      <c r="E2" s="649"/>
      <c r="F2" s="649"/>
      <c r="G2" s="649"/>
    </row>
    <row r="3" spans="2:7" ht="17.25" customHeight="1" x14ac:dyDescent="0.2">
      <c r="D3" s="651" t="s">
        <v>459</v>
      </c>
      <c r="E3" s="651"/>
      <c r="F3" s="651"/>
      <c r="G3" s="651"/>
    </row>
    <row r="4" spans="2:7" x14ac:dyDescent="0.2">
      <c r="D4" s="649" t="s">
        <v>654</v>
      </c>
      <c r="E4" s="649"/>
      <c r="F4" s="649"/>
      <c r="G4" s="649"/>
    </row>
    <row r="5" spans="2:7" ht="9" customHeight="1" x14ac:dyDescent="0.2"/>
    <row r="6" spans="2:7" ht="15.75" x14ac:dyDescent="0.25">
      <c r="B6" s="650" t="s">
        <v>426</v>
      </c>
      <c r="C6" s="650"/>
      <c r="D6" s="650"/>
      <c r="E6" s="650"/>
      <c r="F6" s="650"/>
      <c r="G6" s="650"/>
    </row>
    <row r="7" spans="2:7" ht="15.75" x14ac:dyDescent="0.25">
      <c r="B7" s="650" t="s">
        <v>460</v>
      </c>
      <c r="C7" s="650"/>
      <c r="D7" s="650"/>
      <c r="E7" s="650"/>
      <c r="F7" s="650"/>
      <c r="G7" s="650"/>
    </row>
    <row r="8" spans="2:7" ht="14.25" x14ac:dyDescent="0.2">
      <c r="B8" s="122">
        <v>1755900000</v>
      </c>
      <c r="C8" s="62"/>
      <c r="D8" s="62"/>
      <c r="E8" s="62"/>
      <c r="F8" s="62"/>
      <c r="G8" s="62"/>
    </row>
    <row r="9" spans="2:7" ht="14.25" x14ac:dyDescent="0.2">
      <c r="B9" s="63" t="s">
        <v>124</v>
      </c>
      <c r="C9" s="64"/>
      <c r="D9" s="64"/>
      <c r="E9" s="64"/>
      <c r="F9" s="64"/>
      <c r="G9" s="64"/>
    </row>
    <row r="10" spans="2:7" ht="11.25" customHeight="1" thickBot="1" x14ac:dyDescent="0.25">
      <c r="G10" s="1" t="s">
        <v>12</v>
      </c>
    </row>
    <row r="11" spans="2:7" ht="12.75" customHeight="1" x14ac:dyDescent="0.2">
      <c r="B11" s="654" t="s">
        <v>3</v>
      </c>
      <c r="C11" s="656" t="s">
        <v>104</v>
      </c>
      <c r="D11" s="652" t="s">
        <v>105</v>
      </c>
      <c r="E11" s="658" t="s">
        <v>4</v>
      </c>
      <c r="F11" s="660" t="s">
        <v>5</v>
      </c>
      <c r="G11" s="661"/>
    </row>
    <row r="12" spans="2:7" ht="28.5" customHeight="1" thickBot="1" x14ac:dyDescent="0.25">
      <c r="B12" s="655"/>
      <c r="C12" s="657"/>
      <c r="D12" s="653"/>
      <c r="E12" s="659"/>
      <c r="F12" s="65" t="s">
        <v>106</v>
      </c>
      <c r="G12" s="66" t="s">
        <v>107</v>
      </c>
    </row>
    <row r="13" spans="2:7" s="34" customFormat="1" ht="12" thickBot="1" x14ac:dyDescent="0.25">
      <c r="B13" s="67">
        <v>1</v>
      </c>
      <c r="C13" s="68">
        <v>2</v>
      </c>
      <c r="D13" s="68">
        <v>3</v>
      </c>
      <c r="E13" s="69">
        <v>4</v>
      </c>
      <c r="F13" s="68">
        <v>5</v>
      </c>
      <c r="G13" s="70">
        <v>6</v>
      </c>
    </row>
    <row r="14" spans="2:7" ht="15.75" x14ac:dyDescent="0.25">
      <c r="B14" s="201">
        <v>10000000</v>
      </c>
      <c r="C14" s="202" t="s">
        <v>6</v>
      </c>
      <c r="D14" s="582">
        <f>E14+F14</f>
        <v>11653960</v>
      </c>
      <c r="E14" s="204">
        <f>E15+E32+E40+E58+E24</f>
        <v>11653960</v>
      </c>
      <c r="F14" s="203">
        <f>F58</f>
        <v>0</v>
      </c>
      <c r="G14" s="205">
        <v>0</v>
      </c>
    </row>
    <row r="15" spans="2:7" ht="27.75" customHeight="1" x14ac:dyDescent="0.25">
      <c r="B15" s="72">
        <v>11000000</v>
      </c>
      <c r="C15" s="73" t="s">
        <v>26</v>
      </c>
      <c r="D15" s="583">
        <f>E15+F15</f>
        <v>10910160</v>
      </c>
      <c r="E15" s="75">
        <f>E22+E16</f>
        <v>10910160</v>
      </c>
      <c r="F15" s="9">
        <v>0</v>
      </c>
      <c r="G15" s="21">
        <v>0</v>
      </c>
    </row>
    <row r="16" spans="2:7" ht="16.5" customHeight="1" x14ac:dyDescent="0.2">
      <c r="B16" s="76">
        <v>11010000</v>
      </c>
      <c r="C16" s="77" t="s">
        <v>239</v>
      </c>
      <c r="D16" s="584">
        <f>E16+F16</f>
        <v>10895160</v>
      </c>
      <c r="E16" s="79">
        <f>E17+E18+E19+E20+E21</f>
        <v>10895160</v>
      </c>
      <c r="F16" s="9">
        <v>0</v>
      </c>
      <c r="G16" s="21">
        <v>0</v>
      </c>
    </row>
    <row r="17" spans="2:7" ht="37.5" customHeight="1" x14ac:dyDescent="0.2">
      <c r="B17" s="80">
        <v>11010100</v>
      </c>
      <c r="C17" s="5" t="s">
        <v>138</v>
      </c>
      <c r="D17" s="585">
        <f>E17</f>
        <v>8945160</v>
      </c>
      <c r="E17" s="29">
        <f>5441193+485000+3068967-50000</f>
        <v>8945160</v>
      </c>
      <c r="F17" s="9"/>
      <c r="G17" s="21"/>
    </row>
    <row r="18" spans="2:7" ht="66" hidden="1" customHeight="1" x14ac:dyDescent="0.2">
      <c r="B18" s="85">
        <v>11010200</v>
      </c>
      <c r="C18" s="5" t="s">
        <v>233</v>
      </c>
      <c r="D18" s="585">
        <f>E18</f>
        <v>0</v>
      </c>
      <c r="E18" s="29"/>
      <c r="F18" s="9"/>
      <c r="G18" s="21"/>
    </row>
    <row r="19" spans="2:7" ht="38.25" hidden="1" x14ac:dyDescent="0.2">
      <c r="B19" s="80">
        <v>11010400</v>
      </c>
      <c r="C19" s="5" t="s">
        <v>234</v>
      </c>
      <c r="D19" s="585">
        <f>E19</f>
        <v>0</v>
      </c>
      <c r="E19" s="29"/>
      <c r="F19" s="9"/>
      <c r="G19" s="21"/>
    </row>
    <row r="20" spans="2:7" ht="38.25" x14ac:dyDescent="0.2">
      <c r="B20" s="80">
        <v>11010500</v>
      </c>
      <c r="C20" s="5" t="s">
        <v>235</v>
      </c>
      <c r="D20" s="585">
        <f>E20</f>
        <v>1900000</v>
      </c>
      <c r="E20" s="29">
        <v>1900000</v>
      </c>
      <c r="F20" s="9"/>
      <c r="G20" s="21"/>
    </row>
    <row r="21" spans="2:7" ht="38.25" customHeight="1" x14ac:dyDescent="0.2">
      <c r="B21" s="80">
        <v>11011300</v>
      </c>
      <c r="C21" s="5" t="s">
        <v>281</v>
      </c>
      <c r="D21" s="585">
        <f>E21</f>
        <v>50000</v>
      </c>
      <c r="E21" s="29">
        <v>50000</v>
      </c>
      <c r="F21" s="9"/>
      <c r="G21" s="21"/>
    </row>
    <row r="22" spans="2:7" ht="15" customHeight="1" x14ac:dyDescent="0.2">
      <c r="B22" s="76">
        <v>11020000</v>
      </c>
      <c r="C22" s="77" t="s">
        <v>7</v>
      </c>
      <c r="D22" s="584">
        <f>E22+F22</f>
        <v>15000</v>
      </c>
      <c r="E22" s="79">
        <f>E23</f>
        <v>15000</v>
      </c>
      <c r="F22" s="9">
        <v>0</v>
      </c>
      <c r="G22" s="21">
        <v>0</v>
      </c>
    </row>
    <row r="23" spans="2:7" ht="25.5" customHeight="1" x14ac:dyDescent="0.2">
      <c r="B23" s="80">
        <v>11020200</v>
      </c>
      <c r="C23" s="81" t="s">
        <v>27</v>
      </c>
      <c r="D23" s="585">
        <f>E23+F23</f>
        <v>15000</v>
      </c>
      <c r="E23" s="29">
        <v>15000</v>
      </c>
      <c r="F23" s="9">
        <v>0</v>
      </c>
      <c r="G23" s="21">
        <v>0</v>
      </c>
    </row>
    <row r="24" spans="2:7" ht="26.25" hidden="1" customHeight="1" x14ac:dyDescent="0.25">
      <c r="B24" s="72">
        <v>13000000</v>
      </c>
      <c r="C24" s="73" t="s">
        <v>60</v>
      </c>
      <c r="D24" s="583">
        <f>E24+F24</f>
        <v>0</v>
      </c>
      <c r="E24" s="75">
        <f>E28+E25+E30</f>
        <v>0</v>
      </c>
      <c r="F24" s="9">
        <v>0</v>
      </c>
      <c r="G24" s="21">
        <v>0</v>
      </c>
    </row>
    <row r="25" spans="2:7" s="84" customFormat="1" ht="24.75" hidden="1" customHeight="1" x14ac:dyDescent="0.25">
      <c r="B25" s="16">
        <v>13010000</v>
      </c>
      <c r="C25" s="6" t="s">
        <v>140</v>
      </c>
      <c r="D25" s="583">
        <f>D27+D26</f>
        <v>0</v>
      </c>
      <c r="E25" s="75">
        <f>E27+E26</f>
        <v>0</v>
      </c>
      <c r="F25" s="82">
        <f>F27</f>
        <v>0</v>
      </c>
      <c r="G25" s="83">
        <f>G27</f>
        <v>0</v>
      </c>
    </row>
    <row r="26" spans="2:7" ht="38.25" hidden="1" customHeight="1" x14ac:dyDescent="0.2">
      <c r="B26" s="17">
        <v>13010100</v>
      </c>
      <c r="C26" s="5" t="s">
        <v>236</v>
      </c>
      <c r="D26" s="585">
        <f>E26</f>
        <v>0</v>
      </c>
      <c r="E26" s="29"/>
      <c r="F26" s="9"/>
      <c r="G26" s="21"/>
    </row>
    <row r="27" spans="2:7" ht="63.75" hidden="1" x14ac:dyDescent="0.2">
      <c r="B27" s="17">
        <v>13010200</v>
      </c>
      <c r="C27" s="5" t="s">
        <v>139</v>
      </c>
      <c r="D27" s="585">
        <f>E27</f>
        <v>0</v>
      </c>
      <c r="E27" s="29"/>
      <c r="F27" s="9"/>
      <c r="G27" s="21"/>
    </row>
    <row r="28" spans="2:7" ht="25.5" hidden="1" customHeight="1" x14ac:dyDescent="0.2">
      <c r="B28" s="76">
        <v>13030000</v>
      </c>
      <c r="C28" s="77" t="s">
        <v>303</v>
      </c>
      <c r="D28" s="584">
        <f>E28+F28</f>
        <v>0</v>
      </c>
      <c r="E28" s="79">
        <f>E29</f>
        <v>0</v>
      </c>
      <c r="F28" s="9">
        <v>0</v>
      </c>
      <c r="G28" s="21">
        <v>0</v>
      </c>
    </row>
    <row r="29" spans="2:7" ht="39.75" hidden="1" customHeight="1" x14ac:dyDescent="0.2">
      <c r="B29" s="80">
        <v>13030100</v>
      </c>
      <c r="C29" s="81" t="s">
        <v>306</v>
      </c>
      <c r="D29" s="585">
        <f>E29</f>
        <v>0</v>
      </c>
      <c r="E29" s="29"/>
      <c r="F29" s="9"/>
      <c r="G29" s="21"/>
    </row>
    <row r="30" spans="2:7" s="84" customFormat="1" ht="25.5" hidden="1" customHeight="1" x14ac:dyDescent="0.2">
      <c r="B30" s="76">
        <v>13040000</v>
      </c>
      <c r="C30" s="77" t="s">
        <v>288</v>
      </c>
      <c r="D30" s="584">
        <f>D31</f>
        <v>0</v>
      </c>
      <c r="E30" s="79">
        <f>E31</f>
        <v>0</v>
      </c>
      <c r="F30" s="82">
        <f>F31</f>
        <v>0</v>
      </c>
      <c r="G30" s="83">
        <f>G31</f>
        <v>0</v>
      </c>
    </row>
    <row r="31" spans="2:7" ht="38.25" hidden="1" customHeight="1" x14ac:dyDescent="0.2">
      <c r="B31" s="85">
        <v>13040100</v>
      </c>
      <c r="C31" s="22" t="s">
        <v>207</v>
      </c>
      <c r="D31" s="585">
        <f>E31+F31</f>
        <v>0</v>
      </c>
      <c r="E31" s="29"/>
      <c r="F31" s="9"/>
      <c r="G31" s="21"/>
    </row>
    <row r="32" spans="2:7" ht="13.5" customHeight="1" x14ac:dyDescent="0.25">
      <c r="B32" s="72">
        <v>14000000</v>
      </c>
      <c r="C32" s="73" t="s">
        <v>56</v>
      </c>
      <c r="D32" s="583">
        <f>E32+F32</f>
        <v>700000</v>
      </c>
      <c r="E32" s="75">
        <f>E37+E35+E33</f>
        <v>700000</v>
      </c>
      <c r="F32" s="9">
        <v>0</v>
      </c>
      <c r="G32" s="21">
        <v>0</v>
      </c>
    </row>
    <row r="33" spans="2:7" ht="25.5" hidden="1" x14ac:dyDescent="0.2">
      <c r="B33" s="76">
        <v>14020000</v>
      </c>
      <c r="C33" s="18" t="s">
        <v>69</v>
      </c>
      <c r="D33" s="584">
        <f>E33+F33</f>
        <v>0</v>
      </c>
      <c r="E33" s="79">
        <f>E34</f>
        <v>0</v>
      </c>
      <c r="F33" s="9">
        <f>F34</f>
        <v>0</v>
      </c>
      <c r="G33" s="21">
        <f>G34</f>
        <v>0</v>
      </c>
    </row>
    <row r="34" spans="2:7" ht="13.5" hidden="1" customHeight="1" x14ac:dyDescent="0.2">
      <c r="B34" s="80">
        <v>14021900</v>
      </c>
      <c r="C34" s="81" t="s">
        <v>70</v>
      </c>
      <c r="D34" s="585">
        <f>E34+F34</f>
        <v>0</v>
      </c>
      <c r="E34" s="29"/>
      <c r="F34" s="9">
        <v>0</v>
      </c>
      <c r="G34" s="21">
        <v>0</v>
      </c>
    </row>
    <row r="35" spans="2:7" ht="27.75" hidden="1" customHeight="1" x14ac:dyDescent="0.2">
      <c r="B35" s="76">
        <v>14030000</v>
      </c>
      <c r="C35" s="18" t="s">
        <v>71</v>
      </c>
      <c r="D35" s="584">
        <f>D36</f>
        <v>0</v>
      </c>
      <c r="E35" s="79">
        <f>E36</f>
        <v>0</v>
      </c>
      <c r="F35" s="9">
        <f>F36</f>
        <v>0</v>
      </c>
      <c r="G35" s="21">
        <f>G36</f>
        <v>0</v>
      </c>
    </row>
    <row r="36" spans="2:7" ht="13.5" hidden="1" customHeight="1" x14ac:dyDescent="0.2">
      <c r="B36" s="80">
        <v>14031900</v>
      </c>
      <c r="C36" s="81" t="s">
        <v>70</v>
      </c>
      <c r="D36" s="585">
        <f t="shared" ref="D36:D41" si="0">E36+F36</f>
        <v>0</v>
      </c>
      <c r="E36" s="29"/>
      <c r="F36" s="9">
        <v>0</v>
      </c>
      <c r="G36" s="21">
        <v>0</v>
      </c>
    </row>
    <row r="37" spans="2:7" s="84" customFormat="1" ht="36.75" customHeight="1" x14ac:dyDescent="0.2">
      <c r="B37" s="76">
        <v>14040000</v>
      </c>
      <c r="C37" s="77" t="s">
        <v>57</v>
      </c>
      <c r="D37" s="584">
        <f t="shared" si="0"/>
        <v>700000</v>
      </c>
      <c r="E37" s="79">
        <f>E38+E39</f>
        <v>700000</v>
      </c>
      <c r="F37" s="82">
        <v>0</v>
      </c>
      <c r="G37" s="83">
        <v>0</v>
      </c>
    </row>
    <row r="38" spans="2:7" s="84" customFormat="1" ht="89.25" customHeight="1" x14ac:dyDescent="0.2">
      <c r="B38" s="85">
        <v>14040100</v>
      </c>
      <c r="C38" s="81" t="s">
        <v>304</v>
      </c>
      <c r="D38" s="586">
        <f t="shared" si="0"/>
        <v>400000</v>
      </c>
      <c r="E38" s="87">
        <v>400000</v>
      </c>
      <c r="F38" s="82"/>
      <c r="G38" s="83"/>
    </row>
    <row r="39" spans="2:7" s="84" customFormat="1" ht="63.75" x14ac:dyDescent="0.2">
      <c r="B39" s="197">
        <v>14040200</v>
      </c>
      <c r="C39" s="198" t="s">
        <v>305</v>
      </c>
      <c r="D39" s="587">
        <f t="shared" si="0"/>
        <v>300000</v>
      </c>
      <c r="E39" s="199">
        <v>300000</v>
      </c>
      <c r="F39" s="200"/>
      <c r="G39" s="83"/>
    </row>
    <row r="40" spans="2:7" s="84" customFormat="1" ht="39" customHeight="1" x14ac:dyDescent="0.25">
      <c r="B40" s="72">
        <v>18000000</v>
      </c>
      <c r="C40" s="73" t="s">
        <v>307</v>
      </c>
      <c r="D40" s="583">
        <f t="shared" si="0"/>
        <v>43800</v>
      </c>
      <c r="E40" s="75">
        <f>E41+E54+E52</f>
        <v>43800</v>
      </c>
      <c r="F40" s="82">
        <v>0</v>
      </c>
      <c r="G40" s="21">
        <v>0</v>
      </c>
    </row>
    <row r="41" spans="2:7" s="84" customFormat="1" ht="15" customHeight="1" x14ac:dyDescent="0.2">
      <c r="B41" s="76">
        <v>18010000</v>
      </c>
      <c r="C41" s="77" t="s">
        <v>42</v>
      </c>
      <c r="D41" s="584">
        <f t="shared" si="0"/>
        <v>43800</v>
      </c>
      <c r="E41" s="88">
        <f>SUM(E42:E51)</f>
        <v>43800</v>
      </c>
      <c r="F41" s="82">
        <f>SUM(F42:F49)</f>
        <v>0</v>
      </c>
      <c r="G41" s="83">
        <f>SUM(G42:G49)</f>
        <v>0</v>
      </c>
    </row>
    <row r="42" spans="2:7" ht="50.25" hidden="1" customHeight="1" x14ac:dyDescent="0.2">
      <c r="B42" s="80">
        <v>18010100</v>
      </c>
      <c r="C42" s="81" t="s">
        <v>308</v>
      </c>
      <c r="D42" s="585">
        <f t="shared" ref="D42:D56" si="1">E42+F42</f>
        <v>0</v>
      </c>
      <c r="E42" s="29"/>
      <c r="F42" s="9">
        <v>0</v>
      </c>
      <c r="G42" s="21">
        <v>0</v>
      </c>
    </row>
    <row r="43" spans="2:7" ht="42" hidden="1" customHeight="1" x14ac:dyDescent="0.2">
      <c r="B43" s="80">
        <v>18010200</v>
      </c>
      <c r="C43" s="81" t="s">
        <v>309</v>
      </c>
      <c r="D43" s="585">
        <f t="shared" si="1"/>
        <v>0</v>
      </c>
      <c r="E43" s="29"/>
      <c r="F43" s="9">
        <v>0</v>
      </c>
      <c r="G43" s="21">
        <v>0</v>
      </c>
    </row>
    <row r="44" spans="2:7" ht="51.75" hidden="1" customHeight="1" x14ac:dyDescent="0.2">
      <c r="B44" s="80">
        <v>18010300</v>
      </c>
      <c r="C44" s="81" t="s">
        <v>310</v>
      </c>
      <c r="D44" s="585">
        <f t="shared" si="1"/>
        <v>0</v>
      </c>
      <c r="E44" s="29"/>
      <c r="F44" s="9">
        <v>0</v>
      </c>
      <c r="G44" s="21">
        <v>0</v>
      </c>
    </row>
    <row r="45" spans="2:7" ht="42" hidden="1" customHeight="1" x14ac:dyDescent="0.2">
      <c r="B45" s="80">
        <v>18010400</v>
      </c>
      <c r="C45" s="81" t="s">
        <v>311</v>
      </c>
      <c r="D45" s="585">
        <f t="shared" si="1"/>
        <v>0</v>
      </c>
      <c r="E45" s="29"/>
      <c r="F45" s="9">
        <v>0</v>
      </c>
      <c r="G45" s="21">
        <v>0</v>
      </c>
    </row>
    <row r="46" spans="2:7" ht="14.25" hidden="1" customHeight="1" x14ac:dyDescent="0.2">
      <c r="B46" s="80">
        <v>18010500</v>
      </c>
      <c r="C46" s="81" t="s">
        <v>22</v>
      </c>
      <c r="D46" s="585">
        <f t="shared" si="1"/>
        <v>0</v>
      </c>
      <c r="E46" s="29"/>
      <c r="F46" s="9">
        <v>0</v>
      </c>
      <c r="G46" s="21">
        <v>0</v>
      </c>
    </row>
    <row r="47" spans="2:7" ht="14.25" hidden="1" customHeight="1" x14ac:dyDescent="0.2">
      <c r="B47" s="80">
        <v>18010600</v>
      </c>
      <c r="C47" s="81" t="s">
        <v>23</v>
      </c>
      <c r="D47" s="585">
        <f t="shared" si="1"/>
        <v>0</v>
      </c>
      <c r="E47" s="29"/>
      <c r="F47" s="9">
        <v>0</v>
      </c>
      <c r="G47" s="21">
        <v>0</v>
      </c>
    </row>
    <row r="48" spans="2:7" ht="14.25" hidden="1" customHeight="1" x14ac:dyDescent="0.2">
      <c r="B48" s="80">
        <v>18010700</v>
      </c>
      <c r="C48" s="81" t="s">
        <v>24</v>
      </c>
      <c r="D48" s="585">
        <f t="shared" si="1"/>
        <v>0</v>
      </c>
      <c r="E48" s="29"/>
      <c r="F48" s="9">
        <v>0</v>
      </c>
      <c r="G48" s="21">
        <v>0</v>
      </c>
    </row>
    <row r="49" spans="2:7" ht="14.25" hidden="1" customHeight="1" x14ac:dyDescent="0.2">
      <c r="B49" s="80">
        <v>18010900</v>
      </c>
      <c r="C49" s="81" t="s">
        <v>25</v>
      </c>
      <c r="D49" s="585">
        <f t="shared" si="1"/>
        <v>0</v>
      </c>
      <c r="E49" s="29"/>
      <c r="F49" s="9">
        <v>0</v>
      </c>
      <c r="G49" s="21">
        <v>0</v>
      </c>
    </row>
    <row r="50" spans="2:7" ht="14.25" customHeight="1" x14ac:dyDescent="0.2">
      <c r="B50" s="80">
        <v>18011000</v>
      </c>
      <c r="C50" s="81" t="s">
        <v>270</v>
      </c>
      <c r="D50" s="585">
        <f t="shared" si="1"/>
        <v>25000</v>
      </c>
      <c r="E50" s="29">
        <v>25000</v>
      </c>
      <c r="F50" s="89"/>
      <c r="G50" s="90"/>
    </row>
    <row r="51" spans="2:7" ht="14.25" customHeight="1" x14ac:dyDescent="0.2">
      <c r="B51" s="80">
        <v>18011100</v>
      </c>
      <c r="C51" s="81" t="s">
        <v>58</v>
      </c>
      <c r="D51" s="585">
        <f t="shared" si="1"/>
        <v>18800</v>
      </c>
      <c r="E51" s="29">
        <v>18800</v>
      </c>
      <c r="F51" s="89">
        <v>0</v>
      </c>
      <c r="G51" s="90">
        <v>0</v>
      </c>
    </row>
    <row r="52" spans="2:7" s="84" customFormat="1" ht="14.25" hidden="1" customHeight="1" x14ac:dyDescent="0.2">
      <c r="B52" s="16">
        <v>18030000</v>
      </c>
      <c r="C52" s="7" t="s">
        <v>141</v>
      </c>
      <c r="D52" s="584">
        <f>E52</f>
        <v>0</v>
      </c>
      <c r="E52" s="79">
        <f>E53</f>
        <v>0</v>
      </c>
      <c r="F52" s="91">
        <v>0</v>
      </c>
      <c r="G52" s="92">
        <v>0</v>
      </c>
    </row>
    <row r="53" spans="2:7" ht="24.75" hidden="1" customHeight="1" x14ac:dyDescent="0.2">
      <c r="B53" s="19">
        <v>18030100</v>
      </c>
      <c r="C53" s="8" t="s">
        <v>142</v>
      </c>
      <c r="D53" s="585">
        <f>E53</f>
        <v>0</v>
      </c>
      <c r="E53" s="29"/>
      <c r="F53" s="89">
        <v>0</v>
      </c>
      <c r="G53" s="90">
        <v>0</v>
      </c>
    </row>
    <row r="54" spans="2:7" s="84" customFormat="1" hidden="1" x14ac:dyDescent="0.2">
      <c r="B54" s="76">
        <v>18050000</v>
      </c>
      <c r="C54" s="93" t="s">
        <v>28</v>
      </c>
      <c r="D54" s="584">
        <f>E54+F54</f>
        <v>0</v>
      </c>
      <c r="E54" s="79">
        <f>SUM(E55:E57)</f>
        <v>0</v>
      </c>
      <c r="F54" s="91">
        <f>SUM(F55:F56)</f>
        <v>0</v>
      </c>
      <c r="G54" s="92">
        <f>SUM(G55:G56)</f>
        <v>0</v>
      </c>
    </row>
    <row r="55" spans="2:7" s="84" customFormat="1" ht="13.5" hidden="1" customHeight="1" x14ac:dyDescent="0.2">
      <c r="B55" s="80">
        <v>18050300</v>
      </c>
      <c r="C55" s="94" t="s">
        <v>29</v>
      </c>
      <c r="D55" s="585">
        <f t="shared" si="1"/>
        <v>0</v>
      </c>
      <c r="E55" s="29"/>
      <c r="F55" s="9">
        <v>0</v>
      </c>
      <c r="G55" s="21">
        <v>0</v>
      </c>
    </row>
    <row r="56" spans="2:7" s="84" customFormat="1" hidden="1" x14ac:dyDescent="0.2">
      <c r="B56" s="80">
        <v>18050400</v>
      </c>
      <c r="C56" s="94" t="s">
        <v>30</v>
      </c>
      <c r="D56" s="585">
        <f t="shared" si="1"/>
        <v>0</v>
      </c>
      <c r="E56" s="29"/>
      <c r="F56" s="9">
        <v>0</v>
      </c>
      <c r="G56" s="21">
        <v>0</v>
      </c>
    </row>
    <row r="57" spans="2:7" s="84" customFormat="1" ht="63.75" hidden="1" customHeight="1" x14ac:dyDescent="0.2">
      <c r="B57" s="19">
        <v>18050500</v>
      </c>
      <c r="C57" s="13" t="s">
        <v>312</v>
      </c>
      <c r="D57" s="585">
        <f>E57</f>
        <v>0</v>
      </c>
      <c r="E57" s="29"/>
      <c r="F57" s="89"/>
      <c r="G57" s="21"/>
    </row>
    <row r="58" spans="2:7" s="84" customFormat="1" ht="13.5" hidden="1" x14ac:dyDescent="0.25">
      <c r="B58" s="72">
        <v>19000000</v>
      </c>
      <c r="C58" s="73" t="s">
        <v>31</v>
      </c>
      <c r="D58" s="583">
        <f t="shared" ref="D58:D71" si="2">E58+F58</f>
        <v>0</v>
      </c>
      <c r="E58" s="75">
        <f>E59</f>
        <v>0</v>
      </c>
      <c r="F58" s="75">
        <f>F59</f>
        <v>0</v>
      </c>
      <c r="G58" s="21">
        <v>0</v>
      </c>
    </row>
    <row r="59" spans="2:7" s="84" customFormat="1" hidden="1" x14ac:dyDescent="0.2">
      <c r="B59" s="76">
        <v>19010000</v>
      </c>
      <c r="C59" s="95" t="s">
        <v>36</v>
      </c>
      <c r="D59" s="584">
        <f t="shared" si="2"/>
        <v>0</v>
      </c>
      <c r="E59" s="79">
        <f>E60</f>
        <v>0</v>
      </c>
      <c r="F59" s="79">
        <f>F60</f>
        <v>0</v>
      </c>
      <c r="G59" s="21">
        <v>0</v>
      </c>
    </row>
    <row r="60" spans="2:7" s="84" customFormat="1" ht="51" hidden="1" x14ac:dyDescent="0.2">
      <c r="B60" s="96">
        <v>19010100</v>
      </c>
      <c r="C60" s="97" t="s">
        <v>313</v>
      </c>
      <c r="D60" s="588">
        <f t="shared" si="2"/>
        <v>0</v>
      </c>
      <c r="E60" s="99">
        <v>0</v>
      </c>
      <c r="F60" s="98"/>
      <c r="G60" s="100"/>
    </row>
    <row r="61" spans="2:7" ht="15.75" x14ac:dyDescent="0.25">
      <c r="B61" s="101">
        <v>20000000</v>
      </c>
      <c r="C61" s="102" t="s">
        <v>8</v>
      </c>
      <c r="D61" s="589">
        <f t="shared" si="2"/>
        <v>1246040</v>
      </c>
      <c r="E61" s="104">
        <f>E62+E71+E81+E86</f>
        <v>1246040</v>
      </c>
      <c r="F61" s="254">
        <f>F86+F81+F71+F62</f>
        <v>0</v>
      </c>
      <c r="G61" s="21">
        <f>G86</f>
        <v>0</v>
      </c>
    </row>
    <row r="62" spans="2:7" s="107" customFormat="1" ht="27" x14ac:dyDescent="0.25">
      <c r="B62" s="191">
        <v>21000000</v>
      </c>
      <c r="C62" s="15" t="s">
        <v>147</v>
      </c>
      <c r="D62" s="590">
        <f t="shared" si="2"/>
        <v>36200</v>
      </c>
      <c r="E62" s="75">
        <f>E64+E63</f>
        <v>36200</v>
      </c>
      <c r="F62" s="105">
        <f>F64+F70</f>
        <v>0</v>
      </c>
      <c r="G62" s="106"/>
    </row>
    <row r="63" spans="2:7" s="107" customFormat="1" ht="42" hidden="1" customHeight="1" x14ac:dyDescent="0.25">
      <c r="B63" s="17">
        <v>21010300</v>
      </c>
      <c r="C63" s="5" t="s">
        <v>282</v>
      </c>
      <c r="D63" s="585">
        <f t="shared" si="2"/>
        <v>0</v>
      </c>
      <c r="E63" s="29"/>
      <c r="F63" s="105"/>
      <c r="G63" s="106"/>
    </row>
    <row r="64" spans="2:7" ht="13.5" x14ac:dyDescent="0.25">
      <c r="B64" s="72">
        <v>21080000</v>
      </c>
      <c r="C64" s="73" t="s">
        <v>13</v>
      </c>
      <c r="D64" s="583">
        <f t="shared" si="2"/>
        <v>36200</v>
      </c>
      <c r="E64" s="75">
        <f>E67+E68+E65+E69+E66</f>
        <v>36200</v>
      </c>
      <c r="F64" s="9">
        <v>0</v>
      </c>
      <c r="G64" s="21">
        <v>0</v>
      </c>
    </row>
    <row r="65" spans="2:7" hidden="1" x14ac:dyDescent="0.2">
      <c r="B65" s="80">
        <v>21080500</v>
      </c>
      <c r="C65" s="81" t="s">
        <v>13</v>
      </c>
      <c r="D65" s="585">
        <f t="shared" si="2"/>
        <v>0</v>
      </c>
      <c r="E65" s="29"/>
      <c r="F65" s="9"/>
      <c r="G65" s="21"/>
    </row>
    <row r="66" spans="2:7" ht="63.75" hidden="1" x14ac:dyDescent="0.2">
      <c r="B66" s="80">
        <v>21080900</v>
      </c>
      <c r="C66" s="81" t="s">
        <v>425</v>
      </c>
      <c r="D66" s="585">
        <f t="shared" ref="D66" si="3">E66+F66</f>
        <v>0</v>
      </c>
      <c r="E66" s="29"/>
      <c r="F66" s="9"/>
      <c r="G66" s="21"/>
    </row>
    <row r="67" spans="2:7" hidden="1" x14ac:dyDescent="0.2">
      <c r="B67" s="80">
        <v>21081100</v>
      </c>
      <c r="C67" s="81" t="s">
        <v>10</v>
      </c>
      <c r="D67" s="585">
        <f t="shared" si="2"/>
        <v>0</v>
      </c>
      <c r="E67" s="29"/>
      <c r="F67" s="9">
        <v>0</v>
      </c>
      <c r="G67" s="21">
        <v>0</v>
      </c>
    </row>
    <row r="68" spans="2:7" ht="77.25" customHeight="1" x14ac:dyDescent="0.2">
      <c r="B68" s="80">
        <v>21081500</v>
      </c>
      <c r="C68" s="14" t="s">
        <v>314</v>
      </c>
      <c r="D68" s="585">
        <f t="shared" si="2"/>
        <v>36200</v>
      </c>
      <c r="E68" s="29">
        <v>36200</v>
      </c>
      <c r="F68" s="9">
        <v>0</v>
      </c>
      <c r="G68" s="21">
        <v>0</v>
      </c>
    </row>
    <row r="69" spans="2:7" ht="75.75" hidden="1" customHeight="1" x14ac:dyDescent="0.2">
      <c r="B69" s="80">
        <v>21082400</v>
      </c>
      <c r="C69" s="14" t="s">
        <v>271</v>
      </c>
      <c r="D69" s="585">
        <f t="shared" si="2"/>
        <v>0</v>
      </c>
      <c r="E69" s="29"/>
      <c r="F69" s="9"/>
      <c r="G69" s="21"/>
    </row>
    <row r="70" spans="2:7" ht="38.25" hidden="1" x14ac:dyDescent="0.2">
      <c r="B70" s="76">
        <v>21110000</v>
      </c>
      <c r="C70" s="25" t="s">
        <v>241</v>
      </c>
      <c r="D70" s="584">
        <f>E70+F70</f>
        <v>0</v>
      </c>
      <c r="E70" s="79"/>
      <c r="F70" s="82"/>
      <c r="G70" s="83"/>
    </row>
    <row r="71" spans="2:7" ht="27" hidden="1" x14ac:dyDescent="0.25">
      <c r="B71" s="72">
        <v>22000000</v>
      </c>
      <c r="C71" s="73" t="s">
        <v>315</v>
      </c>
      <c r="D71" s="583">
        <f t="shared" si="2"/>
        <v>0</v>
      </c>
      <c r="E71" s="75">
        <f>E78+E72+E77</f>
        <v>0</v>
      </c>
      <c r="F71" s="9">
        <v>0</v>
      </c>
      <c r="G71" s="21">
        <v>0</v>
      </c>
    </row>
    <row r="72" spans="2:7" ht="13.5" hidden="1" x14ac:dyDescent="0.25">
      <c r="B72" s="76">
        <v>22010000</v>
      </c>
      <c r="C72" s="73" t="s">
        <v>61</v>
      </c>
      <c r="D72" s="584">
        <f>D74+D73+D75</f>
        <v>0</v>
      </c>
      <c r="E72" s="79">
        <f>E73+E74+E75</f>
        <v>0</v>
      </c>
      <c r="F72" s="82">
        <v>0</v>
      </c>
      <c r="G72" s="83">
        <v>0</v>
      </c>
    </row>
    <row r="73" spans="2:7" ht="38.25" hidden="1" x14ac:dyDescent="0.2">
      <c r="B73" s="17">
        <v>22010300</v>
      </c>
      <c r="C73" s="5" t="s">
        <v>143</v>
      </c>
      <c r="D73" s="585">
        <f>E73</f>
        <v>0</v>
      </c>
      <c r="E73" s="29"/>
      <c r="F73" s="9"/>
      <c r="G73" s="21"/>
    </row>
    <row r="74" spans="2:7" hidden="1" x14ac:dyDescent="0.2">
      <c r="B74" s="80">
        <v>22012500</v>
      </c>
      <c r="C74" s="81" t="s">
        <v>62</v>
      </c>
      <c r="D74" s="585">
        <f>E74</f>
        <v>0</v>
      </c>
      <c r="E74" s="29"/>
      <c r="F74" s="9">
        <v>0</v>
      </c>
      <c r="G74" s="21">
        <v>0</v>
      </c>
    </row>
    <row r="75" spans="2:7" ht="25.5" hidden="1" x14ac:dyDescent="0.2">
      <c r="B75" s="17">
        <v>22012600</v>
      </c>
      <c r="C75" s="5" t="s">
        <v>144</v>
      </c>
      <c r="D75" s="585">
        <f>E75</f>
        <v>0</v>
      </c>
      <c r="E75" s="29"/>
      <c r="F75" s="9"/>
      <c r="G75" s="21"/>
    </row>
    <row r="76" spans="2:7" ht="40.5" hidden="1" x14ac:dyDescent="0.25">
      <c r="B76" s="228">
        <v>22080000</v>
      </c>
      <c r="C76" s="229" t="s">
        <v>316</v>
      </c>
      <c r="D76" s="591">
        <f>E76</f>
        <v>0</v>
      </c>
      <c r="E76" s="230">
        <f>E77</f>
        <v>0</v>
      </c>
      <c r="F76" s="231">
        <v>0</v>
      </c>
      <c r="G76" s="232">
        <v>0</v>
      </c>
    </row>
    <row r="77" spans="2:7" ht="38.25" hidden="1" x14ac:dyDescent="0.2">
      <c r="B77" s="193">
        <v>22080400</v>
      </c>
      <c r="C77" s="192" t="s">
        <v>237</v>
      </c>
      <c r="D77" s="592">
        <f>E77</f>
        <v>0</v>
      </c>
      <c r="E77" s="30"/>
      <c r="F77" s="23"/>
      <c r="G77" s="24"/>
    </row>
    <row r="78" spans="2:7" ht="13.5" hidden="1" x14ac:dyDescent="0.25">
      <c r="B78" s="76">
        <v>22090000</v>
      </c>
      <c r="C78" s="73" t="s">
        <v>9</v>
      </c>
      <c r="D78" s="584">
        <f>E78+F78</f>
        <v>0</v>
      </c>
      <c r="E78" s="79">
        <f>SUM(E79:E80)</f>
        <v>0</v>
      </c>
      <c r="F78" s="9">
        <v>0</v>
      </c>
      <c r="G78" s="21">
        <v>0</v>
      </c>
    </row>
    <row r="79" spans="2:7" ht="49.5" hidden="1" customHeight="1" x14ac:dyDescent="0.2">
      <c r="B79" s="80">
        <v>22090100</v>
      </c>
      <c r="C79" s="81" t="s">
        <v>20</v>
      </c>
      <c r="D79" s="593">
        <f>E79+F79</f>
        <v>0</v>
      </c>
      <c r="E79" s="87"/>
      <c r="F79" s="9">
        <v>0</v>
      </c>
      <c r="G79" s="21">
        <v>0</v>
      </c>
    </row>
    <row r="80" spans="2:7" ht="37.5" hidden="1" customHeight="1" x14ac:dyDescent="0.2">
      <c r="B80" s="80">
        <v>22090400</v>
      </c>
      <c r="C80" s="81" t="s">
        <v>21</v>
      </c>
      <c r="D80" s="585">
        <f>E80+F80</f>
        <v>0</v>
      </c>
      <c r="E80" s="29"/>
      <c r="F80" s="9">
        <v>0</v>
      </c>
      <c r="G80" s="21">
        <v>0</v>
      </c>
    </row>
    <row r="81" spans="2:7" s="107" customFormat="1" ht="13.5" x14ac:dyDescent="0.25">
      <c r="B81" s="20">
        <v>24000000</v>
      </c>
      <c r="C81" s="10" t="s">
        <v>145</v>
      </c>
      <c r="D81" s="583">
        <f>E81+F81</f>
        <v>1209840</v>
      </c>
      <c r="E81" s="75">
        <f>E82</f>
        <v>1209840</v>
      </c>
      <c r="F81" s="105">
        <f>F82</f>
        <v>0</v>
      </c>
      <c r="G81" s="106"/>
    </row>
    <row r="82" spans="2:7" ht="13.5" x14ac:dyDescent="0.25">
      <c r="B82" s="16">
        <v>24060000</v>
      </c>
      <c r="C82" s="10" t="s">
        <v>146</v>
      </c>
      <c r="D82" s="584">
        <f>E82+F82</f>
        <v>1209840</v>
      </c>
      <c r="E82" s="79">
        <f>E83+E85</f>
        <v>1209840</v>
      </c>
      <c r="F82" s="82">
        <f>F83+F84+F85</f>
        <v>0</v>
      </c>
      <c r="G82" s="21"/>
    </row>
    <row r="83" spans="2:7" ht="13.5" thickBot="1" x14ac:dyDescent="0.25">
      <c r="B83" s="17">
        <v>24060300</v>
      </c>
      <c r="C83" s="4" t="s">
        <v>146</v>
      </c>
      <c r="D83" s="585">
        <f>E83</f>
        <v>1209840</v>
      </c>
      <c r="E83" s="29">
        <v>1209840</v>
      </c>
      <c r="F83" s="9"/>
      <c r="G83" s="21"/>
    </row>
    <row r="84" spans="2:7" ht="51" hidden="1" x14ac:dyDescent="0.2">
      <c r="B84" s="17">
        <v>24062100</v>
      </c>
      <c r="C84" s="5" t="s">
        <v>148</v>
      </c>
      <c r="D84" s="585">
        <f>E84+F84</f>
        <v>0</v>
      </c>
      <c r="E84" s="29">
        <v>0</v>
      </c>
      <c r="F84" s="9"/>
      <c r="G84" s="21"/>
    </row>
    <row r="85" spans="2:7" ht="126.75" hidden="1" customHeight="1" x14ac:dyDescent="0.2">
      <c r="B85" s="31">
        <v>24062200</v>
      </c>
      <c r="C85" s="5" t="s">
        <v>292</v>
      </c>
      <c r="D85" s="593">
        <f>E85</f>
        <v>0</v>
      </c>
      <c r="E85" s="87"/>
      <c r="F85" s="9"/>
      <c r="G85" s="21"/>
    </row>
    <row r="86" spans="2:7" ht="13.5" hidden="1" x14ac:dyDescent="0.25">
      <c r="B86" s="72">
        <v>25000000</v>
      </c>
      <c r="C86" s="73" t="s">
        <v>11</v>
      </c>
      <c r="D86" s="583">
        <f>E86+F86</f>
        <v>0</v>
      </c>
      <c r="E86" s="75">
        <f t="shared" ref="E86:G87" si="4">E87</f>
        <v>0</v>
      </c>
      <c r="F86" s="74">
        <f t="shared" si="4"/>
        <v>0</v>
      </c>
      <c r="G86" s="106">
        <f t="shared" si="4"/>
        <v>0</v>
      </c>
    </row>
    <row r="87" spans="2:7" s="84" customFormat="1" ht="40.5" hidden="1" x14ac:dyDescent="0.25">
      <c r="B87" s="76">
        <v>25010000</v>
      </c>
      <c r="C87" s="73" t="s">
        <v>32</v>
      </c>
      <c r="D87" s="584">
        <f>E87+F87</f>
        <v>0</v>
      </c>
      <c r="E87" s="79">
        <f t="shared" si="4"/>
        <v>0</v>
      </c>
      <c r="F87" s="78">
        <f t="shared" si="4"/>
        <v>0</v>
      </c>
      <c r="G87" s="83">
        <f t="shared" si="4"/>
        <v>0</v>
      </c>
    </row>
    <row r="88" spans="2:7" ht="25.5" hidden="1" x14ac:dyDescent="0.2">
      <c r="B88" s="80">
        <v>25010100</v>
      </c>
      <c r="C88" s="81" t="s">
        <v>33</v>
      </c>
      <c r="D88" s="585">
        <f>E88+F88</f>
        <v>0</v>
      </c>
      <c r="E88" s="29">
        <v>0</v>
      </c>
      <c r="F88" s="28"/>
      <c r="G88" s="21">
        <v>0</v>
      </c>
    </row>
    <row r="89" spans="2:7" ht="15.75" hidden="1" x14ac:dyDescent="0.25">
      <c r="B89" s="101">
        <v>30000000</v>
      </c>
      <c r="C89" s="102" t="s">
        <v>37</v>
      </c>
      <c r="D89" s="594">
        <f>E89+F89</f>
        <v>0</v>
      </c>
      <c r="E89" s="71">
        <f>E91+E90</f>
        <v>0</v>
      </c>
      <c r="F89" s="103">
        <f>F95+F90</f>
        <v>0</v>
      </c>
      <c r="G89" s="195">
        <f>G95+G90</f>
        <v>0</v>
      </c>
    </row>
    <row r="90" spans="2:7" ht="28.5" hidden="1" customHeight="1" x14ac:dyDescent="0.25">
      <c r="B90" s="72">
        <v>31000000</v>
      </c>
      <c r="C90" s="73" t="s">
        <v>273</v>
      </c>
      <c r="D90" s="590">
        <f>E90+F90</f>
        <v>0</v>
      </c>
      <c r="E90" s="75">
        <f>E91+E93+E94</f>
        <v>0</v>
      </c>
      <c r="F90" s="74">
        <f>G90</f>
        <v>0</v>
      </c>
      <c r="G90" s="188">
        <f>G91+G92+G93+G94</f>
        <v>0</v>
      </c>
    </row>
    <row r="91" spans="2:7" ht="79.5" hidden="1" customHeight="1" x14ac:dyDescent="0.25">
      <c r="B91" s="72">
        <v>31010000</v>
      </c>
      <c r="C91" s="73" t="s">
        <v>238</v>
      </c>
      <c r="D91" s="595">
        <f>F91</f>
        <v>0</v>
      </c>
      <c r="E91" s="29">
        <f>E92</f>
        <v>0</v>
      </c>
      <c r="F91" s="29"/>
      <c r="G91" s="637"/>
    </row>
    <row r="92" spans="2:7" ht="63.75" hidden="1" customHeight="1" x14ac:dyDescent="0.25">
      <c r="B92" s="80">
        <v>31010200</v>
      </c>
      <c r="C92" s="81" t="s">
        <v>317</v>
      </c>
      <c r="D92" s="585">
        <f>E92+F92</f>
        <v>0</v>
      </c>
      <c r="E92" s="29"/>
      <c r="F92" s="109"/>
      <c r="G92" s="110"/>
    </row>
    <row r="93" spans="2:7" ht="26.25" hidden="1" x14ac:dyDescent="0.25">
      <c r="B93" s="76">
        <v>31020000</v>
      </c>
      <c r="C93" s="77" t="s">
        <v>283</v>
      </c>
      <c r="D93" s="585">
        <f>E93+F93</f>
        <v>0</v>
      </c>
      <c r="E93" s="29"/>
      <c r="F93" s="109"/>
      <c r="G93" s="110"/>
    </row>
    <row r="94" spans="2:7" ht="40.5" hidden="1" x14ac:dyDescent="0.25">
      <c r="B94" s="72">
        <v>31030000</v>
      </c>
      <c r="C94" s="73" t="s">
        <v>272</v>
      </c>
      <c r="D94" s="585">
        <f>F94</f>
        <v>0</v>
      </c>
      <c r="E94" s="29"/>
      <c r="F94" s="28">
        <f>G94</f>
        <v>0</v>
      </c>
      <c r="G94" s="206"/>
    </row>
    <row r="95" spans="2:7" ht="27" hidden="1" x14ac:dyDescent="0.25">
      <c r="B95" s="72">
        <v>33000000</v>
      </c>
      <c r="C95" s="73" t="s">
        <v>34</v>
      </c>
      <c r="D95" s="583">
        <f>E95+F95</f>
        <v>0</v>
      </c>
      <c r="E95" s="29">
        <v>0</v>
      </c>
      <c r="F95" s="74">
        <f>F96</f>
        <v>0</v>
      </c>
      <c r="G95" s="188">
        <f>G96</f>
        <v>0</v>
      </c>
    </row>
    <row r="96" spans="2:7" ht="13.5" hidden="1" x14ac:dyDescent="0.25">
      <c r="B96" s="233">
        <v>33010000</v>
      </c>
      <c r="C96" s="234" t="s">
        <v>35</v>
      </c>
      <c r="D96" s="596">
        <f>D97+D98</f>
        <v>0</v>
      </c>
      <c r="E96" s="99">
        <f>E97</f>
        <v>0</v>
      </c>
      <c r="F96" s="235">
        <f>F97+F98</f>
        <v>0</v>
      </c>
      <c r="G96" s="236">
        <f>G97+G98</f>
        <v>0</v>
      </c>
    </row>
    <row r="97" spans="2:7" ht="64.5" hidden="1" customHeight="1" x14ac:dyDescent="0.2">
      <c r="B97" s="80">
        <v>33010100</v>
      </c>
      <c r="C97" s="5" t="s">
        <v>318</v>
      </c>
      <c r="D97" s="585">
        <f>F97+E97</f>
        <v>0</v>
      </c>
      <c r="E97" s="253">
        <v>0</v>
      </c>
      <c r="F97" s="28"/>
      <c r="G97" s="206"/>
    </row>
    <row r="98" spans="2:7" ht="65.25" hidden="1" customHeight="1" thickBot="1" x14ac:dyDescent="0.25">
      <c r="B98" s="249">
        <v>33010200</v>
      </c>
      <c r="C98" s="306" t="s">
        <v>343</v>
      </c>
      <c r="D98" s="588">
        <f>F98+E98</f>
        <v>0</v>
      </c>
      <c r="E98" s="250"/>
      <c r="F98" s="251"/>
      <c r="G98" s="252"/>
    </row>
    <row r="99" spans="2:7" s="189" customFormat="1" ht="36.75" customHeight="1" thickBot="1" x14ac:dyDescent="0.3">
      <c r="B99" s="304"/>
      <c r="C99" s="305" t="s">
        <v>112</v>
      </c>
      <c r="D99" s="536">
        <f>D14+D61+D89</f>
        <v>12900000</v>
      </c>
      <c r="E99" s="536">
        <f>E14+E61+E89</f>
        <v>12900000</v>
      </c>
      <c r="F99" s="536">
        <f>F14+F61+F89</f>
        <v>0</v>
      </c>
      <c r="G99" s="537">
        <f>G14+G61+G89</f>
        <v>0</v>
      </c>
    </row>
    <row r="100" spans="2:7" ht="15.75" x14ac:dyDescent="0.25">
      <c r="B100" s="300">
        <v>40000000</v>
      </c>
      <c r="C100" s="301" t="s">
        <v>14</v>
      </c>
      <c r="D100" s="594">
        <f>E100+F100</f>
        <v>12558794</v>
      </c>
      <c r="E100" s="302">
        <f>E101</f>
        <v>11363359</v>
      </c>
      <c r="F100" s="71">
        <f>F101</f>
        <v>1195435</v>
      </c>
      <c r="G100" s="303">
        <f>G101</f>
        <v>0</v>
      </c>
    </row>
    <row r="101" spans="2:7" ht="17.25" customHeight="1" x14ac:dyDescent="0.25">
      <c r="B101" s="76">
        <v>41000000</v>
      </c>
      <c r="C101" s="77" t="s">
        <v>38</v>
      </c>
      <c r="D101" s="584">
        <f>F101+E101</f>
        <v>12558794</v>
      </c>
      <c r="E101" s="78">
        <f>E102+E113+E112</f>
        <v>11363359</v>
      </c>
      <c r="F101" s="88">
        <f>F102+F110+F113</f>
        <v>1195435</v>
      </c>
      <c r="G101" s="217">
        <f>G113+G102</f>
        <v>0</v>
      </c>
    </row>
    <row r="102" spans="2:7" ht="26.25" hidden="1" customHeight="1" x14ac:dyDescent="0.25">
      <c r="B102" s="72">
        <v>41030000</v>
      </c>
      <c r="C102" s="73" t="s">
        <v>264</v>
      </c>
      <c r="D102" s="586">
        <f>D108+D104+D105+D106+D107+D109+D103</f>
        <v>0</v>
      </c>
      <c r="E102" s="111">
        <f>E108+E104+E105+E106+E107+E109+E103</f>
        <v>0</v>
      </c>
      <c r="F102" s="111">
        <f>SUM(F104:F109)</f>
        <v>0</v>
      </c>
      <c r="G102" s="281">
        <f>SUM(G104:G109)</f>
        <v>0</v>
      </c>
    </row>
    <row r="103" spans="2:7" ht="39.75" hidden="1" customHeight="1" x14ac:dyDescent="0.2">
      <c r="B103" s="11">
        <v>41031100</v>
      </c>
      <c r="C103" s="81" t="s">
        <v>437</v>
      </c>
      <c r="D103" s="593">
        <f>E103</f>
        <v>0</v>
      </c>
      <c r="E103" s="112">
        <v>0</v>
      </c>
      <c r="F103" s="111"/>
      <c r="G103" s="281"/>
    </row>
    <row r="104" spans="2:7" ht="52.5" hidden="1" customHeight="1" x14ac:dyDescent="0.2">
      <c r="B104" s="11">
        <v>41035100</v>
      </c>
      <c r="C104" s="81" t="s">
        <v>612</v>
      </c>
      <c r="D104" s="593">
        <f>E104</f>
        <v>0</v>
      </c>
      <c r="E104" s="112"/>
      <c r="F104" s="114"/>
      <c r="G104" s="113"/>
    </row>
    <row r="105" spans="2:7" ht="25.5" hidden="1" x14ac:dyDescent="0.2">
      <c r="B105" s="11">
        <v>41033900</v>
      </c>
      <c r="C105" s="12" t="s">
        <v>403</v>
      </c>
      <c r="D105" s="593">
        <f>E105+F105</f>
        <v>0</v>
      </c>
      <c r="E105" s="112">
        <v>0</v>
      </c>
      <c r="F105" s="108"/>
      <c r="G105" s="284"/>
    </row>
    <row r="106" spans="2:7" ht="38.25" hidden="1" x14ac:dyDescent="0.25">
      <c r="B106" s="222">
        <v>41035400</v>
      </c>
      <c r="C106" s="12" t="s">
        <v>379</v>
      </c>
      <c r="D106" s="593">
        <f>E106</f>
        <v>0</v>
      </c>
      <c r="E106" s="112"/>
      <c r="F106" s="112"/>
      <c r="G106" s="106"/>
    </row>
    <row r="107" spans="2:7" ht="57" hidden="1" customHeight="1" x14ac:dyDescent="0.25">
      <c r="B107" s="222">
        <v>41036000</v>
      </c>
      <c r="C107" s="12" t="s">
        <v>380</v>
      </c>
      <c r="D107" s="593">
        <f>E107</f>
        <v>0</v>
      </c>
      <c r="E107" s="112"/>
      <c r="F107" s="105"/>
      <c r="G107" s="106"/>
    </row>
    <row r="108" spans="2:7" ht="42.75" hidden="1" customHeight="1" x14ac:dyDescent="0.2">
      <c r="B108" s="222">
        <v>41036300</v>
      </c>
      <c r="C108" s="12" t="s">
        <v>461</v>
      </c>
      <c r="D108" s="593">
        <f>E108</f>
        <v>0</v>
      </c>
      <c r="E108" s="112">
        <v>0</v>
      </c>
      <c r="F108" s="108"/>
      <c r="G108" s="284"/>
    </row>
    <row r="109" spans="2:7" ht="40.5" hidden="1" customHeight="1" x14ac:dyDescent="0.2">
      <c r="B109" s="222">
        <v>41038800</v>
      </c>
      <c r="C109" s="12" t="s">
        <v>450</v>
      </c>
      <c r="D109" s="593">
        <f>E109+F109</f>
        <v>0</v>
      </c>
      <c r="E109" s="112"/>
      <c r="F109" s="108"/>
      <c r="G109" s="284"/>
    </row>
    <row r="110" spans="2:7" ht="27" hidden="1" x14ac:dyDescent="0.25">
      <c r="B110" s="115">
        <v>41040000</v>
      </c>
      <c r="C110" s="187" t="s">
        <v>269</v>
      </c>
      <c r="D110" s="586">
        <f>D112</f>
        <v>0</v>
      </c>
      <c r="E110" s="111">
        <f>D110</f>
        <v>0</v>
      </c>
      <c r="F110" s="74"/>
      <c r="G110" s="188"/>
    </row>
    <row r="111" spans="2:7" ht="63.75" hidden="1" x14ac:dyDescent="0.25">
      <c r="B111" s="11">
        <v>41040200</v>
      </c>
      <c r="C111" s="12" t="s">
        <v>265</v>
      </c>
      <c r="D111" s="597">
        <f>E111+F111</f>
        <v>0</v>
      </c>
      <c r="E111" s="114"/>
      <c r="F111" s="105"/>
      <c r="G111" s="106"/>
    </row>
    <row r="112" spans="2:7" ht="13.5" hidden="1" x14ac:dyDescent="0.25">
      <c r="B112" s="11">
        <v>41040400</v>
      </c>
      <c r="C112" s="12" t="s">
        <v>268</v>
      </c>
      <c r="D112" s="593">
        <f>E112</f>
        <v>0</v>
      </c>
      <c r="E112" s="112"/>
      <c r="F112" s="105"/>
      <c r="G112" s="106"/>
    </row>
    <row r="113" spans="2:8" ht="27" customHeight="1" x14ac:dyDescent="0.25">
      <c r="B113" s="115">
        <v>41050000</v>
      </c>
      <c r="C113" s="73" t="s">
        <v>263</v>
      </c>
      <c r="D113" s="586">
        <f>SUM(E113:F113)</f>
        <v>12558794</v>
      </c>
      <c r="E113" s="111">
        <f>E115+E116+E117+E119+E120+E114+E118</f>
        <v>11363359</v>
      </c>
      <c r="F113" s="86">
        <f>F119+F118+F115</f>
        <v>1195435</v>
      </c>
      <c r="G113" s="216">
        <f>G119+G115</f>
        <v>0</v>
      </c>
    </row>
    <row r="114" spans="2:8" ht="52.5" customHeight="1" x14ac:dyDescent="0.2">
      <c r="B114" s="222">
        <v>41050300</v>
      </c>
      <c r="C114" s="12" t="s">
        <v>644</v>
      </c>
      <c r="D114" s="598">
        <f>E114</f>
        <v>11163200</v>
      </c>
      <c r="E114" s="220">
        <v>11163200</v>
      </c>
      <c r="F114" s="218"/>
      <c r="G114" s="219"/>
    </row>
    <row r="115" spans="2:8" ht="50.25" customHeight="1" x14ac:dyDescent="0.2">
      <c r="B115" s="222">
        <v>41051000</v>
      </c>
      <c r="C115" s="12" t="s">
        <v>434</v>
      </c>
      <c r="D115" s="593">
        <f>E115+F115</f>
        <v>1195435</v>
      </c>
      <c r="E115" s="112"/>
      <c r="F115" s="108">
        <v>1195435</v>
      </c>
      <c r="G115" s="284">
        <v>0</v>
      </c>
    </row>
    <row r="116" spans="2:8" ht="57" hidden="1" customHeight="1" x14ac:dyDescent="0.2">
      <c r="B116" s="222">
        <v>41051700</v>
      </c>
      <c r="C116" s="12" t="s">
        <v>209</v>
      </c>
      <c r="D116" s="598">
        <f>E116</f>
        <v>0</v>
      </c>
      <c r="E116" s="220"/>
      <c r="F116" s="218"/>
      <c r="G116" s="219"/>
    </row>
    <row r="117" spans="2:8" ht="19.5" hidden="1" customHeight="1" x14ac:dyDescent="0.2">
      <c r="B117" s="222">
        <v>41053900</v>
      </c>
      <c r="C117" s="12" t="s">
        <v>189</v>
      </c>
      <c r="D117" s="593">
        <f>E117</f>
        <v>0</v>
      </c>
      <c r="E117" s="112"/>
      <c r="F117" s="86"/>
      <c r="G117" s="216"/>
    </row>
    <row r="118" spans="2:8" ht="88.5" customHeight="1" thickBot="1" x14ac:dyDescent="0.25">
      <c r="B118" s="85">
        <v>41059300</v>
      </c>
      <c r="C118" s="12" t="s">
        <v>613</v>
      </c>
      <c r="D118" s="593">
        <f>E118+F118</f>
        <v>200159</v>
      </c>
      <c r="E118" s="112">
        <v>200159</v>
      </c>
      <c r="F118" s="108"/>
      <c r="G118" s="216"/>
    </row>
    <row r="119" spans="2:8" ht="54.75" hidden="1" customHeight="1" x14ac:dyDescent="0.2">
      <c r="B119" s="80">
        <v>41051400</v>
      </c>
      <c r="C119" s="81" t="s">
        <v>293</v>
      </c>
      <c r="D119" s="593">
        <f>E119+F119</f>
        <v>0</v>
      </c>
      <c r="E119" s="112"/>
      <c r="F119" s="112"/>
      <c r="G119" s="221"/>
    </row>
    <row r="120" spans="2:8" ht="69.75" hidden="1" customHeight="1" thickBot="1" x14ac:dyDescent="0.25">
      <c r="B120" s="285" t="s">
        <v>266</v>
      </c>
      <c r="C120" s="286" t="s">
        <v>267</v>
      </c>
      <c r="D120" s="599">
        <f>E120</f>
        <v>0</v>
      </c>
      <c r="E120" s="287"/>
      <c r="F120" s="288"/>
      <c r="G120" s="289"/>
    </row>
    <row r="121" spans="2:8" s="190" customFormat="1" ht="17.25" thickBot="1" x14ac:dyDescent="0.3">
      <c r="B121" s="601"/>
      <c r="C121" s="602" t="s">
        <v>108</v>
      </c>
      <c r="D121" s="600">
        <f>D99+D100</f>
        <v>25458794</v>
      </c>
      <c r="E121" s="603">
        <f>E99+E100</f>
        <v>24263359</v>
      </c>
      <c r="F121" s="603">
        <f>F99+F100</f>
        <v>1195435</v>
      </c>
      <c r="G121" s="604">
        <f>G99+G100</f>
        <v>0</v>
      </c>
      <c r="H121" s="196"/>
    </row>
    <row r="122" spans="2:8" x14ac:dyDescent="0.2">
      <c r="E122" s="2"/>
      <c r="F122" s="2"/>
      <c r="G122" s="2"/>
    </row>
    <row r="123" spans="2:8" s="26" customFormat="1" ht="18.75" x14ac:dyDescent="0.3">
      <c r="B123" s="26" t="s">
        <v>404</v>
      </c>
      <c r="D123" s="116"/>
      <c r="E123" s="648" t="s">
        <v>405</v>
      </c>
      <c r="F123" s="648"/>
      <c r="G123" s="648"/>
    </row>
    <row r="124" spans="2:8" x14ac:dyDescent="0.2">
      <c r="D124" s="43"/>
      <c r="E124" s="2"/>
      <c r="F124" s="2"/>
      <c r="G124" s="2"/>
    </row>
    <row r="125" spans="2:8" ht="15.75" x14ac:dyDescent="0.25">
      <c r="B125" s="117"/>
      <c r="D125" s="43"/>
      <c r="E125" s="2"/>
      <c r="F125" s="118"/>
      <c r="G125" s="119"/>
    </row>
    <row r="126" spans="2:8" ht="15.75" x14ac:dyDescent="0.25">
      <c r="B126" s="117"/>
      <c r="C126" s="117"/>
      <c r="D126" s="117"/>
      <c r="E126" s="119"/>
      <c r="F126" s="2"/>
      <c r="G126" s="2"/>
    </row>
    <row r="127" spans="2:8" x14ac:dyDescent="0.2">
      <c r="E127" s="120"/>
      <c r="F127" s="2"/>
      <c r="G127" s="2"/>
    </row>
    <row r="128" spans="2:8" x14ac:dyDescent="0.2">
      <c r="E128" s="2"/>
      <c r="F128" s="2"/>
      <c r="G128" s="2"/>
    </row>
    <row r="129" spans="5:7" x14ac:dyDescent="0.2">
      <c r="E129" s="2"/>
      <c r="F129" s="2"/>
      <c r="G129" s="2"/>
    </row>
    <row r="130" spans="5:7" x14ac:dyDescent="0.2">
      <c r="E130" s="2"/>
      <c r="F130" s="2"/>
      <c r="G130" s="2"/>
    </row>
    <row r="131" spans="5:7" x14ac:dyDescent="0.2">
      <c r="E131" s="2"/>
      <c r="F131" s="2"/>
      <c r="G131" s="2"/>
    </row>
    <row r="132" spans="5:7" x14ac:dyDescent="0.2">
      <c r="E132" s="118"/>
      <c r="F132" s="2"/>
      <c r="G132" s="2"/>
    </row>
    <row r="133" spans="5:7" x14ac:dyDescent="0.2">
      <c r="E133" s="2"/>
      <c r="F133" s="2"/>
      <c r="G133" s="2"/>
    </row>
    <row r="134" spans="5:7" x14ac:dyDescent="0.2">
      <c r="E134" s="2"/>
      <c r="F134" s="2"/>
      <c r="G134" s="2"/>
    </row>
    <row r="135" spans="5:7" x14ac:dyDescent="0.2">
      <c r="E135" s="2"/>
      <c r="F135" s="2"/>
      <c r="G135" s="2"/>
    </row>
    <row r="136" spans="5:7" x14ac:dyDescent="0.2">
      <c r="E136" s="2"/>
      <c r="F136" s="2"/>
      <c r="G136" s="2"/>
    </row>
    <row r="137" spans="5:7" x14ac:dyDescent="0.2">
      <c r="E137" s="2"/>
      <c r="F137" s="2"/>
      <c r="G137" s="2"/>
    </row>
    <row r="138" spans="5:7" x14ac:dyDescent="0.2">
      <c r="E138" s="2"/>
      <c r="F138" s="2"/>
      <c r="G138" s="2"/>
    </row>
    <row r="139" spans="5:7" x14ac:dyDescent="0.2">
      <c r="E139" s="2"/>
      <c r="F139" s="2"/>
      <c r="G139" s="2"/>
    </row>
    <row r="140" spans="5:7" x14ac:dyDescent="0.2">
      <c r="E140" s="2"/>
      <c r="F140" s="2"/>
      <c r="G140" s="2"/>
    </row>
    <row r="141" spans="5:7" x14ac:dyDescent="0.2">
      <c r="E141" s="2"/>
      <c r="F141" s="2"/>
      <c r="G141" s="2"/>
    </row>
    <row r="142" spans="5:7" x14ac:dyDescent="0.2">
      <c r="E142" s="2"/>
      <c r="F142" s="2"/>
      <c r="G142" s="2"/>
    </row>
    <row r="143" spans="5:7" x14ac:dyDescent="0.2">
      <c r="E143" s="2"/>
      <c r="F143" s="2"/>
      <c r="G143" s="2"/>
    </row>
    <row r="144" spans="5:7" x14ac:dyDescent="0.2">
      <c r="E144" s="2"/>
      <c r="F144" s="2"/>
      <c r="G144" s="2"/>
    </row>
    <row r="145" spans="5:7" x14ac:dyDescent="0.2">
      <c r="E145" s="2"/>
      <c r="F145" s="2"/>
      <c r="G145" s="2"/>
    </row>
    <row r="146" spans="5:7" x14ac:dyDescent="0.2">
      <c r="E146" s="2"/>
      <c r="F146" s="2"/>
      <c r="G146" s="2"/>
    </row>
    <row r="147" spans="5:7" x14ac:dyDescent="0.2">
      <c r="E147" s="2"/>
      <c r="F147" s="2"/>
      <c r="G147" s="2"/>
    </row>
    <row r="148" spans="5:7" x14ac:dyDescent="0.2">
      <c r="E148" s="2"/>
      <c r="F148" s="2"/>
      <c r="G148" s="2"/>
    </row>
    <row r="149" spans="5:7" x14ac:dyDescent="0.2">
      <c r="E149" s="2"/>
      <c r="F149" s="2"/>
      <c r="G149" s="2"/>
    </row>
    <row r="150" spans="5:7" x14ac:dyDescent="0.2">
      <c r="E150" s="2"/>
      <c r="F150" s="2"/>
      <c r="G150" s="2"/>
    </row>
    <row r="151" spans="5:7" x14ac:dyDescent="0.2">
      <c r="E151" s="2"/>
      <c r="F151" s="2"/>
      <c r="G151" s="2"/>
    </row>
    <row r="152" spans="5:7" x14ac:dyDescent="0.2">
      <c r="E152" s="2"/>
      <c r="F152" s="2"/>
      <c r="G152" s="2"/>
    </row>
    <row r="153" spans="5:7" x14ac:dyDescent="0.2">
      <c r="E153" s="2"/>
      <c r="F153" s="2"/>
      <c r="G153" s="2"/>
    </row>
    <row r="154" spans="5:7" x14ac:dyDescent="0.2">
      <c r="E154" s="2"/>
      <c r="F154" s="2"/>
      <c r="G154" s="2"/>
    </row>
    <row r="155" spans="5:7" x14ac:dyDescent="0.2">
      <c r="E155" s="2"/>
      <c r="F155" s="2"/>
      <c r="G155" s="2"/>
    </row>
    <row r="156" spans="5:7" x14ac:dyDescent="0.2">
      <c r="E156" s="2"/>
      <c r="F156" s="2"/>
      <c r="G156" s="2"/>
    </row>
    <row r="157" spans="5:7" x14ac:dyDescent="0.2">
      <c r="E157" s="2"/>
      <c r="F157" s="2"/>
      <c r="G157" s="2"/>
    </row>
    <row r="158" spans="5:7" x14ac:dyDescent="0.2">
      <c r="E158" s="2"/>
      <c r="F158" s="2"/>
      <c r="G158" s="2"/>
    </row>
    <row r="159" spans="5:7" x14ac:dyDescent="0.2">
      <c r="E159" s="2"/>
      <c r="F159" s="2"/>
      <c r="G159" s="2"/>
    </row>
    <row r="160" spans="5:7" x14ac:dyDescent="0.2">
      <c r="E160" s="2"/>
      <c r="F160" s="2"/>
      <c r="G160" s="2"/>
    </row>
    <row r="161" spans="5:7" x14ac:dyDescent="0.2">
      <c r="E161" s="2"/>
      <c r="F161" s="2"/>
      <c r="G161" s="2"/>
    </row>
    <row r="162" spans="5:7" x14ac:dyDescent="0.2">
      <c r="E162" s="2"/>
      <c r="F162" s="2"/>
      <c r="G162" s="2"/>
    </row>
    <row r="163" spans="5:7" x14ac:dyDescent="0.2">
      <c r="E163" s="2"/>
      <c r="F163" s="2"/>
      <c r="G163" s="2"/>
    </row>
    <row r="164" spans="5:7" x14ac:dyDescent="0.2">
      <c r="E164" s="2"/>
      <c r="F164" s="2"/>
      <c r="G164" s="2"/>
    </row>
    <row r="165" spans="5:7" x14ac:dyDescent="0.2">
      <c r="E165" s="2"/>
      <c r="F165" s="2"/>
      <c r="G165" s="2"/>
    </row>
    <row r="166" spans="5:7" x14ac:dyDescent="0.2">
      <c r="E166" s="2"/>
      <c r="F166" s="2"/>
      <c r="G166" s="2"/>
    </row>
    <row r="167" spans="5:7" x14ac:dyDescent="0.2">
      <c r="E167" s="2"/>
      <c r="F167" s="2"/>
      <c r="G167" s="2"/>
    </row>
    <row r="168" spans="5:7" x14ac:dyDescent="0.2">
      <c r="E168" s="2"/>
      <c r="F168" s="2"/>
      <c r="G168" s="2"/>
    </row>
    <row r="169" spans="5:7" x14ac:dyDescent="0.2">
      <c r="E169" s="2"/>
      <c r="F169" s="2"/>
      <c r="G169" s="2"/>
    </row>
    <row r="170" spans="5:7" x14ac:dyDescent="0.2">
      <c r="E170" s="2"/>
      <c r="F170" s="2"/>
      <c r="G170" s="2"/>
    </row>
    <row r="171" spans="5:7" x14ac:dyDescent="0.2">
      <c r="E171" s="2"/>
      <c r="F171" s="2"/>
      <c r="G171" s="2"/>
    </row>
    <row r="172" spans="5:7" x14ac:dyDescent="0.2">
      <c r="E172" s="2"/>
      <c r="F172" s="2"/>
      <c r="G172" s="2"/>
    </row>
    <row r="173" spans="5:7" x14ac:dyDescent="0.2">
      <c r="E173" s="2"/>
      <c r="F173" s="2"/>
      <c r="G173" s="2"/>
    </row>
    <row r="174" spans="5:7" x14ac:dyDescent="0.2">
      <c r="E174" s="2"/>
      <c r="F174" s="2"/>
      <c r="G174" s="2"/>
    </row>
    <row r="175" spans="5:7" x14ac:dyDescent="0.2">
      <c r="E175" s="2"/>
      <c r="F175" s="2"/>
      <c r="G175" s="2"/>
    </row>
    <row r="176" spans="5:7" x14ac:dyDescent="0.2">
      <c r="E176" s="2"/>
      <c r="F176" s="2"/>
      <c r="G176" s="2"/>
    </row>
    <row r="177" spans="5:7" x14ac:dyDescent="0.2">
      <c r="E177" s="2"/>
      <c r="F177" s="2"/>
      <c r="G177" s="2"/>
    </row>
    <row r="178" spans="5:7" x14ac:dyDescent="0.2">
      <c r="E178" s="2"/>
      <c r="F178" s="2"/>
      <c r="G178" s="2"/>
    </row>
    <row r="179" spans="5:7" x14ac:dyDescent="0.2">
      <c r="E179" s="2"/>
      <c r="F179" s="2"/>
      <c r="G179" s="2"/>
    </row>
    <row r="180" spans="5:7" x14ac:dyDescent="0.2">
      <c r="E180" s="2"/>
      <c r="F180" s="2"/>
      <c r="G180" s="2"/>
    </row>
    <row r="181" spans="5:7" x14ac:dyDescent="0.2">
      <c r="E181" s="2"/>
      <c r="F181" s="2"/>
      <c r="G181" s="2"/>
    </row>
    <row r="182" spans="5:7" x14ac:dyDescent="0.2">
      <c r="E182" s="2"/>
      <c r="F182" s="2"/>
      <c r="G182" s="2"/>
    </row>
    <row r="183" spans="5:7" x14ac:dyDescent="0.2">
      <c r="E183" s="2"/>
      <c r="F183" s="2"/>
      <c r="G183" s="2"/>
    </row>
    <row r="184" spans="5:7" x14ac:dyDescent="0.2">
      <c r="E184" s="2"/>
      <c r="F184" s="2"/>
      <c r="G184" s="2"/>
    </row>
    <row r="185" spans="5:7" x14ac:dyDescent="0.2">
      <c r="E185" s="2"/>
      <c r="F185" s="2"/>
      <c r="G185" s="2"/>
    </row>
    <row r="186" spans="5:7" x14ac:dyDescent="0.2">
      <c r="E186" s="2"/>
      <c r="F186" s="2"/>
      <c r="G186" s="2"/>
    </row>
    <row r="187" spans="5:7" x14ac:dyDescent="0.2">
      <c r="E187" s="2"/>
      <c r="F187" s="2"/>
      <c r="G187" s="2"/>
    </row>
    <row r="188" spans="5:7" x14ac:dyDescent="0.2">
      <c r="E188" s="2"/>
      <c r="F188" s="2"/>
      <c r="G188" s="2"/>
    </row>
    <row r="189" spans="5:7" x14ac:dyDescent="0.2">
      <c r="E189" s="2"/>
      <c r="F189" s="2"/>
      <c r="G189" s="2"/>
    </row>
    <row r="190" spans="5:7" x14ac:dyDescent="0.2">
      <c r="E190" s="2"/>
      <c r="F190" s="2"/>
      <c r="G190" s="2"/>
    </row>
    <row r="191" spans="5:7" x14ac:dyDescent="0.2">
      <c r="E191" s="2"/>
      <c r="F191" s="2"/>
      <c r="G191" s="2"/>
    </row>
    <row r="192" spans="5:7" x14ac:dyDescent="0.2">
      <c r="E192" s="2"/>
      <c r="F192" s="2"/>
      <c r="G192" s="2"/>
    </row>
    <row r="193" spans="5:7" x14ac:dyDescent="0.2">
      <c r="E193" s="2"/>
      <c r="F193" s="2"/>
      <c r="G193" s="2"/>
    </row>
    <row r="194" spans="5:7" x14ac:dyDescent="0.2">
      <c r="E194" s="2"/>
      <c r="F194" s="2"/>
      <c r="G194" s="2"/>
    </row>
    <row r="195" spans="5:7" x14ac:dyDescent="0.2">
      <c r="E195" s="2"/>
      <c r="F195" s="2"/>
      <c r="G195" s="2"/>
    </row>
    <row r="196" spans="5:7" x14ac:dyDescent="0.2">
      <c r="E196" s="2"/>
      <c r="F196" s="2"/>
      <c r="G196" s="2"/>
    </row>
    <row r="197" spans="5:7" x14ac:dyDescent="0.2">
      <c r="E197" s="2"/>
      <c r="F197" s="2"/>
      <c r="G197" s="2"/>
    </row>
    <row r="198" spans="5:7" x14ac:dyDescent="0.2">
      <c r="E198" s="2"/>
      <c r="F198" s="2"/>
      <c r="G198" s="2"/>
    </row>
    <row r="199" spans="5:7" x14ac:dyDescent="0.2">
      <c r="E199" s="2"/>
      <c r="F199" s="2"/>
      <c r="G199" s="2"/>
    </row>
    <row r="200" spans="5:7" x14ac:dyDescent="0.2">
      <c r="E200" s="2"/>
      <c r="F200" s="2"/>
      <c r="G200" s="2"/>
    </row>
    <row r="201" spans="5:7" x14ac:dyDescent="0.2">
      <c r="E201" s="2"/>
      <c r="F201" s="2"/>
      <c r="G201" s="2"/>
    </row>
    <row r="202" spans="5:7" x14ac:dyDescent="0.2">
      <c r="E202" s="2"/>
      <c r="F202" s="2"/>
      <c r="G202" s="2"/>
    </row>
    <row r="203" spans="5:7" x14ac:dyDescent="0.2">
      <c r="E203" s="2"/>
      <c r="F203" s="2"/>
      <c r="G203" s="2"/>
    </row>
    <row r="204" spans="5:7" ht="12.75" customHeight="1" x14ac:dyDescent="0.2">
      <c r="E204" s="2"/>
      <c r="F204" s="2"/>
      <c r="G204" s="2"/>
    </row>
    <row r="205" spans="5:7" x14ac:dyDescent="0.2">
      <c r="E205" s="2"/>
      <c r="F205" s="2"/>
      <c r="G205" s="2"/>
    </row>
    <row r="206" spans="5:7" x14ac:dyDescent="0.2">
      <c r="E206" s="2"/>
      <c r="F206" s="2"/>
      <c r="G206" s="2"/>
    </row>
    <row r="207" spans="5:7" x14ac:dyDescent="0.2">
      <c r="E207" s="2"/>
      <c r="F207" s="2"/>
      <c r="G207" s="2"/>
    </row>
    <row r="208" spans="5:7" x14ac:dyDescent="0.2">
      <c r="E208" s="2"/>
      <c r="F208" s="2"/>
      <c r="G208" s="2"/>
    </row>
    <row r="209" spans="5:7" x14ac:dyDescent="0.2">
      <c r="E209" s="2"/>
      <c r="F209" s="2"/>
      <c r="G209" s="2"/>
    </row>
    <row r="210" spans="5:7" x14ac:dyDescent="0.2">
      <c r="E210" s="2"/>
      <c r="F210" s="2"/>
      <c r="G210" s="2"/>
    </row>
    <row r="211" spans="5:7" x14ac:dyDescent="0.2">
      <c r="E211" s="2"/>
      <c r="F211" s="2"/>
      <c r="G211" s="2"/>
    </row>
    <row r="212" spans="5:7" x14ac:dyDescent="0.2">
      <c r="E212" s="2"/>
      <c r="F212" s="2"/>
      <c r="G212" s="2"/>
    </row>
    <row r="213" spans="5:7" x14ac:dyDescent="0.2">
      <c r="E213" s="2"/>
      <c r="F213" s="2"/>
      <c r="G213" s="2"/>
    </row>
    <row r="214" spans="5:7" x14ac:dyDescent="0.2">
      <c r="E214" s="2"/>
      <c r="F214" s="2"/>
      <c r="G214" s="2"/>
    </row>
    <row r="215" spans="5:7" x14ac:dyDescent="0.2">
      <c r="E215" s="2"/>
      <c r="F215" s="2"/>
      <c r="G215" s="2"/>
    </row>
    <row r="216" spans="5:7" x14ac:dyDescent="0.2">
      <c r="E216" s="2"/>
      <c r="F216" s="2"/>
      <c r="G216" s="2"/>
    </row>
    <row r="217" spans="5:7" x14ac:dyDescent="0.2">
      <c r="E217" s="2"/>
      <c r="F217" s="2"/>
      <c r="G217" s="2"/>
    </row>
    <row r="218" spans="5:7" x14ac:dyDescent="0.2">
      <c r="E218" s="2"/>
      <c r="F218" s="2"/>
      <c r="G218" s="2"/>
    </row>
    <row r="219" spans="5:7" x14ac:dyDescent="0.2">
      <c r="E219" s="2"/>
      <c r="F219" s="2"/>
      <c r="G219" s="2"/>
    </row>
    <row r="220" spans="5:7" x14ac:dyDescent="0.2">
      <c r="E220" s="2"/>
      <c r="F220" s="2"/>
      <c r="G220" s="2"/>
    </row>
    <row r="221" spans="5:7" x14ac:dyDescent="0.2">
      <c r="E221" s="2"/>
      <c r="F221" s="2"/>
      <c r="G221" s="2"/>
    </row>
    <row r="222" spans="5:7" x14ac:dyDescent="0.2">
      <c r="E222" s="2"/>
      <c r="F222" s="2"/>
      <c r="G222" s="2"/>
    </row>
    <row r="223" spans="5:7" x14ac:dyDescent="0.2">
      <c r="E223" s="2"/>
      <c r="F223" s="2"/>
      <c r="G223" s="2"/>
    </row>
    <row r="224" spans="5:7" x14ac:dyDescent="0.2">
      <c r="E224" s="2"/>
      <c r="F224" s="2"/>
      <c r="G224" s="2"/>
    </row>
    <row r="225" spans="5:7" x14ac:dyDescent="0.2">
      <c r="E225" s="2"/>
      <c r="F225" s="2"/>
      <c r="G225" s="2"/>
    </row>
    <row r="226" spans="5:7" x14ac:dyDescent="0.2">
      <c r="E226" s="2"/>
      <c r="F226" s="2"/>
      <c r="G226" s="2"/>
    </row>
    <row r="227" spans="5:7" x14ac:dyDescent="0.2">
      <c r="E227" s="2"/>
      <c r="F227" s="2"/>
      <c r="G227" s="2"/>
    </row>
    <row r="228" spans="5:7" x14ac:dyDescent="0.2">
      <c r="E228" s="2"/>
      <c r="F228" s="2"/>
      <c r="G228" s="2"/>
    </row>
    <row r="229" spans="5:7" x14ac:dyDescent="0.2">
      <c r="E229" s="2"/>
      <c r="F229" s="2"/>
      <c r="G229" s="2"/>
    </row>
    <row r="230" spans="5:7" x14ac:dyDescent="0.2">
      <c r="E230" s="2"/>
      <c r="F230" s="2"/>
      <c r="G230" s="2"/>
    </row>
    <row r="231" spans="5:7" x14ac:dyDescent="0.2">
      <c r="E231" s="2"/>
      <c r="F231" s="2"/>
      <c r="G231" s="2"/>
    </row>
    <row r="232" spans="5:7" x14ac:dyDescent="0.2">
      <c r="E232" s="2"/>
      <c r="F232" s="2"/>
      <c r="G232" s="2"/>
    </row>
    <row r="233" spans="5:7" x14ac:dyDescent="0.2">
      <c r="E233" s="2"/>
      <c r="F233" s="2"/>
      <c r="G233" s="2"/>
    </row>
    <row r="234" spans="5:7" x14ac:dyDescent="0.2">
      <c r="E234" s="2"/>
      <c r="F234" s="2"/>
      <c r="G234" s="2"/>
    </row>
    <row r="235" spans="5:7" x14ac:dyDescent="0.2">
      <c r="E235" s="2"/>
      <c r="F235" s="2"/>
      <c r="G235" s="2"/>
    </row>
    <row r="236" spans="5:7" x14ac:dyDescent="0.2">
      <c r="E236" s="2"/>
      <c r="F236" s="2"/>
      <c r="G236" s="2"/>
    </row>
    <row r="237" spans="5:7" x14ac:dyDescent="0.2">
      <c r="E237" s="2"/>
      <c r="F237" s="2"/>
      <c r="G237" s="2"/>
    </row>
    <row r="238" spans="5:7" x14ac:dyDescent="0.2">
      <c r="E238" s="2"/>
      <c r="F238" s="2"/>
      <c r="G238" s="2"/>
    </row>
    <row r="239" spans="5:7" x14ac:dyDescent="0.2">
      <c r="E239" s="2"/>
      <c r="F239" s="2"/>
      <c r="G239" s="2"/>
    </row>
    <row r="240" spans="5:7" x14ac:dyDescent="0.2">
      <c r="E240" s="2"/>
      <c r="F240" s="2"/>
      <c r="G240" s="2"/>
    </row>
    <row r="241" spans="5:7" x14ac:dyDescent="0.2">
      <c r="E241" s="2"/>
      <c r="F241" s="2"/>
      <c r="G241" s="2"/>
    </row>
    <row r="242" spans="5:7" x14ac:dyDescent="0.2">
      <c r="E242" s="2"/>
      <c r="F242" s="2"/>
      <c r="G242" s="2"/>
    </row>
    <row r="243" spans="5:7" x14ac:dyDescent="0.2">
      <c r="E243" s="2"/>
      <c r="F243" s="2"/>
      <c r="G243" s="2"/>
    </row>
    <row r="244" spans="5:7" x14ac:dyDescent="0.2">
      <c r="E244" s="2"/>
      <c r="F244" s="2"/>
      <c r="G244" s="2"/>
    </row>
    <row r="245" spans="5:7" x14ac:dyDescent="0.2">
      <c r="E245" s="2"/>
      <c r="F245" s="2"/>
      <c r="G245" s="2"/>
    </row>
    <row r="246" spans="5:7" x14ac:dyDescent="0.2">
      <c r="E246" s="2"/>
      <c r="F246" s="2"/>
      <c r="G246" s="2"/>
    </row>
    <row r="247" spans="5:7" x14ac:dyDescent="0.2">
      <c r="E247" s="2"/>
      <c r="F247" s="2"/>
      <c r="G247" s="2"/>
    </row>
    <row r="248" spans="5:7" x14ac:dyDescent="0.2">
      <c r="E248" s="2"/>
      <c r="F248" s="2"/>
      <c r="G248" s="2"/>
    </row>
    <row r="249" spans="5:7" x14ac:dyDescent="0.2">
      <c r="E249" s="2"/>
      <c r="F249" s="2"/>
      <c r="G249" s="2"/>
    </row>
    <row r="250" spans="5:7" x14ac:dyDescent="0.2">
      <c r="E250" s="2"/>
      <c r="F250" s="2"/>
      <c r="G250" s="2"/>
    </row>
    <row r="251" spans="5:7" x14ac:dyDescent="0.2">
      <c r="E251" s="2"/>
      <c r="F251" s="2"/>
      <c r="G251" s="2"/>
    </row>
    <row r="252" spans="5:7" x14ac:dyDescent="0.2">
      <c r="E252" s="2"/>
      <c r="F252" s="2"/>
      <c r="G252" s="2"/>
    </row>
    <row r="253" spans="5:7" x14ac:dyDescent="0.2">
      <c r="E253" s="2"/>
      <c r="F253" s="2"/>
      <c r="G253" s="2"/>
    </row>
    <row r="254" spans="5:7" x14ac:dyDescent="0.2">
      <c r="E254" s="2"/>
      <c r="F254" s="2"/>
      <c r="G254" s="2"/>
    </row>
    <row r="255" spans="5:7" x14ac:dyDescent="0.2">
      <c r="E255" s="2"/>
      <c r="F255" s="2"/>
      <c r="G255" s="2"/>
    </row>
    <row r="256" spans="5:7" x14ac:dyDescent="0.2">
      <c r="E256" s="2"/>
      <c r="F256" s="2"/>
      <c r="G256" s="2"/>
    </row>
    <row r="257" spans="5:7" x14ac:dyDescent="0.2">
      <c r="E257" s="2"/>
      <c r="F257" s="2"/>
      <c r="G257" s="2"/>
    </row>
    <row r="258" spans="5:7" x14ac:dyDescent="0.2">
      <c r="E258" s="2"/>
      <c r="F258" s="2"/>
      <c r="G258" s="2"/>
    </row>
    <row r="259" spans="5:7" x14ac:dyDescent="0.2">
      <c r="E259" s="2"/>
      <c r="F259" s="2"/>
      <c r="G259" s="2"/>
    </row>
    <row r="260" spans="5:7" x14ac:dyDescent="0.2">
      <c r="E260" s="2"/>
      <c r="F260" s="2"/>
      <c r="G260" s="2"/>
    </row>
    <row r="261" spans="5:7" x14ac:dyDescent="0.2">
      <c r="E261" s="2"/>
      <c r="F261" s="2"/>
      <c r="G261" s="2"/>
    </row>
    <row r="262" spans="5:7" x14ac:dyDescent="0.2">
      <c r="E262" s="2"/>
      <c r="F262" s="2"/>
      <c r="G262" s="2"/>
    </row>
    <row r="263" spans="5:7" x14ac:dyDescent="0.2">
      <c r="E263" s="2"/>
      <c r="F263" s="2"/>
      <c r="G263" s="2"/>
    </row>
    <row r="264" spans="5:7" x14ac:dyDescent="0.2">
      <c r="E264" s="2"/>
      <c r="F264" s="2"/>
      <c r="G264" s="2"/>
    </row>
    <row r="265" spans="5:7" x14ac:dyDescent="0.2">
      <c r="E265" s="2"/>
      <c r="F265" s="2"/>
      <c r="G265" s="2"/>
    </row>
    <row r="266" spans="5:7" x14ac:dyDescent="0.2">
      <c r="E266" s="2"/>
      <c r="F266" s="2"/>
      <c r="G266" s="2"/>
    </row>
    <row r="267" spans="5:7" x14ac:dyDescent="0.2">
      <c r="E267" s="2"/>
      <c r="F267" s="2"/>
      <c r="G267" s="2"/>
    </row>
    <row r="268" spans="5:7" x14ac:dyDescent="0.2">
      <c r="E268" s="2"/>
      <c r="F268" s="2"/>
      <c r="G268" s="2"/>
    </row>
    <row r="269" spans="5:7" x14ac:dyDescent="0.2">
      <c r="E269" s="2"/>
      <c r="F269" s="2"/>
      <c r="G269" s="2"/>
    </row>
    <row r="270" spans="5:7" x14ac:dyDescent="0.2">
      <c r="E270" s="2"/>
      <c r="F270" s="2"/>
      <c r="G270" s="2"/>
    </row>
    <row r="271" spans="5:7" x14ac:dyDescent="0.2">
      <c r="E271" s="2"/>
      <c r="F271" s="2"/>
      <c r="G271" s="2"/>
    </row>
    <row r="272" spans="5:7" x14ac:dyDescent="0.2">
      <c r="E272" s="2"/>
      <c r="F272" s="2"/>
      <c r="G272" s="2"/>
    </row>
    <row r="273" spans="5:7" x14ac:dyDescent="0.2">
      <c r="E273" s="2"/>
      <c r="F273" s="2"/>
      <c r="G273" s="2"/>
    </row>
    <row r="274" spans="5:7" x14ac:dyDescent="0.2">
      <c r="E274" s="2"/>
      <c r="F274" s="2"/>
      <c r="G274" s="2"/>
    </row>
    <row r="275" spans="5:7" x14ac:dyDescent="0.2">
      <c r="E275" s="2"/>
      <c r="F275" s="2"/>
      <c r="G275" s="2"/>
    </row>
    <row r="276" spans="5:7" x14ac:dyDescent="0.2">
      <c r="E276" s="2"/>
      <c r="F276" s="2"/>
      <c r="G276" s="2"/>
    </row>
    <row r="277" spans="5:7" x14ac:dyDescent="0.2">
      <c r="E277" s="2"/>
      <c r="F277" s="2"/>
      <c r="G277" s="2"/>
    </row>
    <row r="278" spans="5:7" x14ac:dyDescent="0.2">
      <c r="E278" s="2"/>
      <c r="F278" s="2"/>
      <c r="G278" s="2"/>
    </row>
    <row r="279" spans="5:7" x14ac:dyDescent="0.2">
      <c r="E279" s="2"/>
      <c r="F279" s="2"/>
      <c r="G279" s="2"/>
    </row>
    <row r="280" spans="5:7" x14ac:dyDescent="0.2">
      <c r="E280" s="2"/>
      <c r="F280" s="2"/>
      <c r="G280" s="2"/>
    </row>
    <row r="281" spans="5:7" x14ac:dyDescent="0.2">
      <c r="E281" s="2"/>
      <c r="F281" s="2"/>
      <c r="G281" s="2"/>
    </row>
    <row r="282" spans="5:7" x14ac:dyDescent="0.2">
      <c r="E282" s="2"/>
      <c r="F282" s="2"/>
      <c r="G282" s="2"/>
    </row>
    <row r="283" spans="5:7" x14ac:dyDescent="0.2">
      <c r="E283" s="2"/>
      <c r="F283" s="2"/>
      <c r="G283" s="2"/>
    </row>
    <row r="284" spans="5:7" x14ac:dyDescent="0.2">
      <c r="E284" s="2"/>
      <c r="F284" s="2"/>
      <c r="G284" s="2"/>
    </row>
    <row r="285" spans="5:7" x14ac:dyDescent="0.2">
      <c r="E285" s="2"/>
      <c r="F285" s="2"/>
      <c r="G285" s="2"/>
    </row>
    <row r="286" spans="5:7" x14ac:dyDescent="0.2">
      <c r="E286" s="2"/>
      <c r="F286" s="2"/>
      <c r="G286" s="2"/>
    </row>
    <row r="287" spans="5:7" x14ac:dyDescent="0.2">
      <c r="E287" s="2"/>
      <c r="F287" s="2"/>
      <c r="G287" s="2"/>
    </row>
    <row r="288" spans="5:7" x14ac:dyDescent="0.2">
      <c r="E288" s="2"/>
      <c r="F288" s="2"/>
      <c r="G288" s="2"/>
    </row>
    <row r="289" spans="5:7" x14ac:dyDescent="0.2">
      <c r="E289" s="2"/>
      <c r="F289" s="2"/>
      <c r="G289" s="2"/>
    </row>
    <row r="290" spans="5:7" x14ac:dyDescent="0.2">
      <c r="E290" s="2"/>
      <c r="F290" s="2"/>
      <c r="G290" s="2"/>
    </row>
    <row r="291" spans="5:7" x14ac:dyDescent="0.2">
      <c r="E291" s="2"/>
      <c r="F291" s="2"/>
      <c r="G291" s="2"/>
    </row>
    <row r="292" spans="5:7" x14ac:dyDescent="0.2">
      <c r="E292" s="2"/>
      <c r="F292" s="2"/>
      <c r="G292" s="2"/>
    </row>
    <row r="293" spans="5:7" x14ac:dyDescent="0.2">
      <c r="E293" s="2"/>
      <c r="F293" s="2"/>
      <c r="G293" s="2"/>
    </row>
    <row r="294" spans="5:7" x14ac:dyDescent="0.2">
      <c r="E294" s="2"/>
      <c r="F294" s="2"/>
      <c r="G294" s="2"/>
    </row>
    <row r="295" spans="5:7" x14ac:dyDescent="0.2">
      <c r="E295" s="2"/>
      <c r="F295" s="2"/>
      <c r="G295" s="2"/>
    </row>
    <row r="296" spans="5:7" x14ac:dyDescent="0.2">
      <c r="E296" s="2"/>
      <c r="F296" s="2"/>
      <c r="G296" s="2"/>
    </row>
    <row r="297" spans="5:7" x14ac:dyDescent="0.2">
      <c r="E297" s="2"/>
      <c r="F297" s="2"/>
      <c r="G297" s="2"/>
    </row>
    <row r="298" spans="5:7" x14ac:dyDescent="0.2">
      <c r="E298" s="2"/>
      <c r="F298" s="2"/>
      <c r="G298" s="2"/>
    </row>
    <row r="299" spans="5:7" x14ac:dyDescent="0.2">
      <c r="E299" s="2"/>
      <c r="F299" s="2"/>
      <c r="G299" s="2"/>
    </row>
    <row r="300" spans="5:7" x14ac:dyDescent="0.2">
      <c r="E300" s="2"/>
      <c r="F300" s="2"/>
      <c r="G300" s="2"/>
    </row>
    <row r="301" spans="5:7" x14ac:dyDescent="0.2">
      <c r="E301" s="2"/>
      <c r="F301" s="2"/>
      <c r="G301" s="2"/>
    </row>
    <row r="302" spans="5:7" x14ac:dyDescent="0.2">
      <c r="E302" s="2"/>
      <c r="F302" s="2"/>
      <c r="G302" s="2"/>
    </row>
    <row r="303" spans="5:7" x14ac:dyDescent="0.2">
      <c r="E303" s="2"/>
      <c r="F303" s="2"/>
      <c r="G303" s="2"/>
    </row>
    <row r="304" spans="5:7" x14ac:dyDescent="0.2">
      <c r="E304" s="2"/>
      <c r="F304" s="2"/>
      <c r="G304" s="2"/>
    </row>
    <row r="305" spans="5:7" x14ac:dyDescent="0.2">
      <c r="E305" s="2"/>
      <c r="F305" s="2"/>
      <c r="G305" s="2"/>
    </row>
    <row r="306" spans="5:7" x14ac:dyDescent="0.2">
      <c r="E306" s="2"/>
      <c r="F306" s="2"/>
      <c r="G306" s="2"/>
    </row>
    <row r="307" spans="5:7" x14ac:dyDescent="0.2">
      <c r="E307" s="2"/>
      <c r="F307" s="2"/>
      <c r="G307" s="2"/>
    </row>
    <row r="308" spans="5:7" x14ac:dyDescent="0.2">
      <c r="E308" s="2"/>
      <c r="F308" s="2"/>
      <c r="G308" s="2"/>
    </row>
    <row r="309" spans="5:7" x14ac:dyDescent="0.2">
      <c r="E309" s="2"/>
      <c r="F309" s="2"/>
      <c r="G309" s="2"/>
    </row>
    <row r="310" spans="5:7" x14ac:dyDescent="0.2">
      <c r="E310" s="2"/>
      <c r="F310" s="2"/>
      <c r="G310" s="2"/>
    </row>
    <row r="311" spans="5:7" x14ac:dyDescent="0.2">
      <c r="E311" s="2"/>
      <c r="F311" s="2"/>
      <c r="G311" s="2"/>
    </row>
    <row r="312" spans="5:7" x14ac:dyDescent="0.2">
      <c r="E312" s="2"/>
      <c r="F312" s="2"/>
      <c r="G312" s="2"/>
    </row>
    <row r="313" spans="5:7" x14ac:dyDescent="0.2">
      <c r="E313" s="2"/>
      <c r="F313" s="2"/>
      <c r="G313" s="2"/>
    </row>
    <row r="314" spans="5:7" x14ac:dyDescent="0.2">
      <c r="E314" s="2"/>
      <c r="F314" s="2"/>
      <c r="G314" s="2"/>
    </row>
    <row r="315" spans="5:7" x14ac:dyDescent="0.2">
      <c r="E315" s="2"/>
      <c r="F315" s="2"/>
      <c r="G315" s="2"/>
    </row>
    <row r="316" spans="5:7" x14ac:dyDescent="0.2">
      <c r="E316" s="2"/>
      <c r="F316" s="2"/>
      <c r="G316" s="2"/>
    </row>
    <row r="317" spans="5:7" x14ac:dyDescent="0.2">
      <c r="E317" s="2"/>
      <c r="F317" s="2"/>
      <c r="G317" s="2"/>
    </row>
    <row r="318" spans="5:7" x14ac:dyDescent="0.2">
      <c r="E318" s="2"/>
      <c r="F318" s="2"/>
      <c r="G318" s="2"/>
    </row>
    <row r="319" spans="5:7" x14ac:dyDescent="0.2">
      <c r="E319" s="2"/>
      <c r="F319" s="2"/>
      <c r="G319" s="2"/>
    </row>
    <row r="320" spans="5:7" x14ac:dyDescent="0.2">
      <c r="E320" s="2"/>
      <c r="F320" s="2"/>
      <c r="G320" s="2"/>
    </row>
    <row r="321" spans="5:7" x14ac:dyDescent="0.2">
      <c r="E321" s="2"/>
      <c r="F321" s="2"/>
      <c r="G321" s="2"/>
    </row>
    <row r="322" spans="5:7" x14ac:dyDescent="0.2">
      <c r="E322" s="2"/>
      <c r="F322" s="2"/>
      <c r="G322" s="2"/>
    </row>
    <row r="323" spans="5:7" x14ac:dyDescent="0.2">
      <c r="E323" s="2"/>
      <c r="F323" s="2"/>
      <c r="G323" s="2"/>
    </row>
    <row r="324" spans="5:7" x14ac:dyDescent="0.2">
      <c r="E324" s="2"/>
      <c r="F324" s="2"/>
      <c r="G324" s="2"/>
    </row>
    <row r="325" spans="5:7" x14ac:dyDescent="0.2">
      <c r="E325" s="2"/>
      <c r="F325" s="2"/>
      <c r="G325" s="2"/>
    </row>
    <row r="326" spans="5:7" x14ac:dyDescent="0.2">
      <c r="E326" s="2"/>
      <c r="F326" s="2"/>
      <c r="G326" s="2"/>
    </row>
    <row r="327" spans="5:7" x14ac:dyDescent="0.2">
      <c r="E327" s="2"/>
      <c r="F327" s="2"/>
      <c r="G327" s="2"/>
    </row>
    <row r="328" spans="5:7" x14ac:dyDescent="0.2">
      <c r="E328" s="2"/>
      <c r="F328" s="2"/>
      <c r="G328" s="2"/>
    </row>
    <row r="329" spans="5:7" x14ac:dyDescent="0.2">
      <c r="E329" s="2"/>
      <c r="F329" s="2"/>
      <c r="G329" s="2"/>
    </row>
    <row r="330" spans="5:7" x14ac:dyDescent="0.2">
      <c r="E330" s="2"/>
      <c r="F330" s="2"/>
      <c r="G330" s="2"/>
    </row>
    <row r="331" spans="5:7" x14ac:dyDescent="0.2">
      <c r="E331" s="2"/>
      <c r="F331" s="2"/>
      <c r="G331" s="2"/>
    </row>
    <row r="332" spans="5:7" x14ac:dyDescent="0.2">
      <c r="E332" s="2"/>
      <c r="F332" s="2"/>
      <c r="G332" s="2"/>
    </row>
    <row r="333" spans="5:7" x14ac:dyDescent="0.2">
      <c r="E333" s="2"/>
      <c r="F333" s="2"/>
      <c r="G333" s="2"/>
    </row>
    <row r="334" spans="5:7" x14ac:dyDescent="0.2">
      <c r="E334" s="2"/>
      <c r="F334" s="2"/>
      <c r="G334" s="2"/>
    </row>
    <row r="335" spans="5:7" x14ac:dyDescent="0.2">
      <c r="E335" s="2"/>
      <c r="F335" s="2"/>
      <c r="G335" s="2"/>
    </row>
    <row r="336" spans="5:7" x14ac:dyDescent="0.2">
      <c r="E336" s="2"/>
      <c r="F336" s="2"/>
      <c r="G336" s="2"/>
    </row>
    <row r="337" spans="5:7" x14ac:dyDescent="0.2">
      <c r="E337" s="2"/>
      <c r="F337" s="2"/>
      <c r="G337" s="2"/>
    </row>
    <row r="338" spans="5:7" x14ac:dyDescent="0.2">
      <c r="E338" s="2"/>
      <c r="F338" s="2"/>
      <c r="G338" s="2"/>
    </row>
    <row r="339" spans="5:7" x14ac:dyDescent="0.2">
      <c r="E339" s="2"/>
      <c r="F339" s="2"/>
      <c r="G339" s="2"/>
    </row>
    <row r="340" spans="5:7" x14ac:dyDescent="0.2">
      <c r="E340" s="2"/>
      <c r="F340" s="2"/>
      <c r="G340" s="2"/>
    </row>
    <row r="341" spans="5:7" x14ac:dyDescent="0.2">
      <c r="E341" s="2"/>
      <c r="F341" s="2"/>
      <c r="G341" s="2"/>
    </row>
    <row r="342" spans="5:7" x14ac:dyDescent="0.2">
      <c r="E342" s="2"/>
      <c r="F342" s="2"/>
      <c r="G342" s="2"/>
    </row>
    <row r="343" spans="5:7" x14ac:dyDescent="0.2">
      <c r="E343" s="2"/>
      <c r="F343" s="2"/>
      <c r="G343" s="2"/>
    </row>
    <row r="344" spans="5:7" x14ac:dyDescent="0.2">
      <c r="E344" s="2"/>
      <c r="F344" s="2"/>
      <c r="G344" s="2"/>
    </row>
    <row r="345" spans="5:7" x14ac:dyDescent="0.2">
      <c r="E345" s="2"/>
      <c r="F345" s="2"/>
      <c r="G345" s="2"/>
    </row>
    <row r="346" spans="5:7" x14ac:dyDescent="0.2">
      <c r="E346" s="2"/>
      <c r="F346" s="2"/>
      <c r="G346" s="2"/>
    </row>
    <row r="347" spans="5:7" x14ac:dyDescent="0.2">
      <c r="E347" s="2"/>
      <c r="F347" s="2"/>
      <c r="G347" s="2"/>
    </row>
    <row r="348" spans="5:7" x14ac:dyDescent="0.2">
      <c r="E348" s="2"/>
      <c r="F348" s="2"/>
      <c r="G348" s="2"/>
    </row>
    <row r="349" spans="5:7" x14ac:dyDescent="0.2">
      <c r="E349" s="2"/>
      <c r="F349" s="2"/>
      <c r="G349" s="2"/>
    </row>
    <row r="350" spans="5:7" x14ac:dyDescent="0.2">
      <c r="E350" s="2"/>
      <c r="F350" s="2"/>
      <c r="G350" s="2"/>
    </row>
    <row r="351" spans="5:7" x14ac:dyDescent="0.2">
      <c r="E351" s="2"/>
      <c r="F351" s="2"/>
      <c r="G351" s="2"/>
    </row>
    <row r="352" spans="5:7" x14ac:dyDescent="0.2">
      <c r="E352" s="2"/>
      <c r="F352" s="2"/>
      <c r="G352" s="2"/>
    </row>
    <row r="353" spans="5:7" x14ac:dyDescent="0.2">
      <c r="E353" s="2"/>
      <c r="F353" s="2"/>
      <c r="G353" s="2"/>
    </row>
    <row r="354" spans="5:7" x14ac:dyDescent="0.2">
      <c r="E354" s="2"/>
      <c r="F354" s="2"/>
      <c r="G354" s="2"/>
    </row>
    <row r="355" spans="5:7" x14ac:dyDescent="0.2">
      <c r="E355" s="2"/>
      <c r="F355" s="2"/>
      <c r="G355" s="2"/>
    </row>
    <row r="356" spans="5:7" x14ac:dyDescent="0.2">
      <c r="E356" s="2"/>
      <c r="F356" s="2"/>
      <c r="G356" s="2"/>
    </row>
    <row r="357" spans="5:7" x14ac:dyDescent="0.2">
      <c r="E357" s="2"/>
      <c r="F357" s="2"/>
      <c r="G357" s="2"/>
    </row>
    <row r="358" spans="5:7" x14ac:dyDescent="0.2">
      <c r="E358" s="2"/>
      <c r="F358" s="2"/>
      <c r="G358" s="2"/>
    </row>
    <row r="359" spans="5:7" x14ac:dyDescent="0.2">
      <c r="E359" s="2"/>
      <c r="F359" s="2"/>
      <c r="G359" s="2"/>
    </row>
    <row r="360" spans="5:7" x14ac:dyDescent="0.2">
      <c r="E360" s="2"/>
      <c r="F360" s="2"/>
      <c r="G360" s="2"/>
    </row>
    <row r="361" spans="5:7" x14ac:dyDescent="0.2">
      <c r="E361" s="2"/>
      <c r="F361" s="2"/>
      <c r="G361" s="2"/>
    </row>
    <row r="362" spans="5:7" x14ac:dyDescent="0.2">
      <c r="E362" s="2"/>
      <c r="F362" s="2"/>
      <c r="G362" s="2"/>
    </row>
    <row r="363" spans="5:7" x14ac:dyDescent="0.2">
      <c r="E363" s="2"/>
      <c r="F363" s="2"/>
      <c r="G363" s="2"/>
    </row>
    <row r="364" spans="5:7" x14ac:dyDescent="0.2">
      <c r="E364" s="2"/>
      <c r="F364" s="2"/>
      <c r="G364" s="2"/>
    </row>
    <row r="365" spans="5:7" x14ac:dyDescent="0.2">
      <c r="E365" s="2"/>
      <c r="F365" s="2"/>
      <c r="G365" s="2"/>
    </row>
    <row r="366" spans="5:7" x14ac:dyDescent="0.2">
      <c r="E366" s="2"/>
      <c r="F366" s="2"/>
      <c r="G366" s="2"/>
    </row>
    <row r="367" spans="5:7" x14ac:dyDescent="0.2">
      <c r="E367" s="2"/>
      <c r="F367" s="2"/>
      <c r="G367" s="2"/>
    </row>
    <row r="368" spans="5:7" x14ac:dyDescent="0.2">
      <c r="E368" s="2"/>
      <c r="F368" s="2"/>
      <c r="G368" s="2"/>
    </row>
    <row r="369" spans="5:7" x14ac:dyDescent="0.2">
      <c r="E369" s="2"/>
      <c r="F369" s="2"/>
      <c r="G369" s="2"/>
    </row>
    <row r="370" spans="5:7" x14ac:dyDescent="0.2">
      <c r="E370" s="2"/>
      <c r="F370" s="2"/>
      <c r="G370" s="2"/>
    </row>
    <row r="371" spans="5:7" x14ac:dyDescent="0.2">
      <c r="E371" s="2"/>
      <c r="F371" s="2"/>
      <c r="G371" s="2"/>
    </row>
    <row r="372" spans="5:7" x14ac:dyDescent="0.2">
      <c r="E372" s="2"/>
      <c r="F372" s="2"/>
      <c r="G372" s="2"/>
    </row>
    <row r="373" spans="5:7" x14ac:dyDescent="0.2">
      <c r="E373" s="2"/>
      <c r="F373" s="2"/>
      <c r="G373" s="2"/>
    </row>
    <row r="374" spans="5:7" x14ac:dyDescent="0.2">
      <c r="E374" s="2"/>
      <c r="F374" s="2"/>
      <c r="G374" s="2"/>
    </row>
    <row r="375" spans="5:7" x14ac:dyDescent="0.2">
      <c r="E375" s="2"/>
      <c r="F375" s="2"/>
      <c r="G375" s="2"/>
    </row>
    <row r="376" spans="5:7" x14ac:dyDescent="0.2">
      <c r="E376" s="2"/>
      <c r="F376" s="2"/>
      <c r="G376" s="2"/>
    </row>
    <row r="377" spans="5:7" x14ac:dyDescent="0.2">
      <c r="E377" s="2"/>
      <c r="F377" s="2"/>
      <c r="G377" s="2"/>
    </row>
    <row r="378" spans="5:7" x14ac:dyDescent="0.2">
      <c r="E378" s="2"/>
      <c r="F378" s="2"/>
      <c r="G378" s="2"/>
    </row>
    <row r="379" spans="5:7" x14ac:dyDescent="0.2">
      <c r="E379" s="2"/>
      <c r="F379" s="2"/>
      <c r="G379" s="2"/>
    </row>
    <row r="380" spans="5:7" x14ac:dyDescent="0.2">
      <c r="E380" s="2"/>
      <c r="F380" s="2"/>
      <c r="G380" s="2"/>
    </row>
    <row r="381" spans="5:7" x14ac:dyDescent="0.2">
      <c r="E381" s="2"/>
      <c r="F381" s="2"/>
      <c r="G381" s="2"/>
    </row>
    <row r="382" spans="5:7" x14ac:dyDescent="0.2">
      <c r="E382" s="2"/>
      <c r="F382" s="2"/>
      <c r="G382" s="2"/>
    </row>
    <row r="383" spans="5:7" x14ac:dyDescent="0.2">
      <c r="E383" s="2"/>
      <c r="F383" s="2"/>
      <c r="G383" s="2"/>
    </row>
    <row r="384" spans="5:7" x14ac:dyDescent="0.2">
      <c r="E384" s="2"/>
      <c r="F384" s="2"/>
      <c r="G384" s="2"/>
    </row>
    <row r="385" spans="5:7" x14ac:dyDescent="0.2">
      <c r="E385" s="2"/>
      <c r="F385" s="2"/>
      <c r="G385" s="2"/>
    </row>
    <row r="386" spans="5:7" x14ac:dyDescent="0.2">
      <c r="E386" s="2"/>
      <c r="F386" s="2"/>
      <c r="G386" s="2"/>
    </row>
    <row r="387" spans="5:7" x14ac:dyDescent="0.2">
      <c r="E387" s="2"/>
      <c r="F387" s="2"/>
      <c r="G387" s="2"/>
    </row>
    <row r="388" spans="5:7" x14ac:dyDescent="0.2">
      <c r="E388" s="2"/>
      <c r="F388" s="2"/>
      <c r="G388" s="2"/>
    </row>
    <row r="389" spans="5:7" x14ac:dyDescent="0.2">
      <c r="E389" s="2"/>
      <c r="F389" s="2"/>
      <c r="G389" s="2"/>
    </row>
    <row r="390" spans="5:7" x14ac:dyDescent="0.2">
      <c r="E390" s="2"/>
      <c r="F390" s="2"/>
      <c r="G390" s="2"/>
    </row>
    <row r="391" spans="5:7" x14ac:dyDescent="0.2">
      <c r="E391" s="2"/>
      <c r="F391" s="2"/>
      <c r="G391" s="2"/>
    </row>
    <row r="392" spans="5:7" x14ac:dyDescent="0.2">
      <c r="E392" s="2"/>
      <c r="F392" s="2"/>
      <c r="G392" s="2"/>
    </row>
    <row r="393" spans="5:7" x14ac:dyDescent="0.2">
      <c r="E393" s="2"/>
      <c r="F393" s="2"/>
      <c r="G393" s="2"/>
    </row>
    <row r="394" spans="5:7" x14ac:dyDescent="0.2">
      <c r="E394" s="2"/>
      <c r="F394" s="2"/>
      <c r="G394" s="2"/>
    </row>
    <row r="395" spans="5:7" x14ac:dyDescent="0.2">
      <c r="E395" s="2"/>
      <c r="F395" s="2"/>
      <c r="G395" s="2"/>
    </row>
    <row r="396" spans="5:7" x14ac:dyDescent="0.2">
      <c r="E396" s="2"/>
      <c r="F396" s="2"/>
      <c r="G396" s="2"/>
    </row>
    <row r="397" spans="5:7" x14ac:dyDescent="0.2">
      <c r="E397" s="2"/>
      <c r="F397" s="2"/>
      <c r="G397" s="2"/>
    </row>
    <row r="398" spans="5:7" x14ac:dyDescent="0.2">
      <c r="E398" s="2"/>
      <c r="F398" s="2"/>
      <c r="G398" s="2"/>
    </row>
    <row r="399" spans="5:7" x14ac:dyDescent="0.2">
      <c r="E399" s="2"/>
      <c r="F399" s="2"/>
      <c r="G399" s="2"/>
    </row>
    <row r="400" spans="5:7" x14ac:dyDescent="0.2">
      <c r="E400" s="2"/>
      <c r="F400" s="2"/>
      <c r="G400" s="2"/>
    </row>
    <row r="401" spans="5:7" x14ac:dyDescent="0.2">
      <c r="E401" s="2"/>
      <c r="F401" s="2"/>
      <c r="G401" s="2"/>
    </row>
    <row r="402" spans="5:7" x14ac:dyDescent="0.2">
      <c r="E402" s="2"/>
      <c r="F402" s="2"/>
      <c r="G402" s="2"/>
    </row>
    <row r="403" spans="5:7" x14ac:dyDescent="0.2">
      <c r="E403" s="2"/>
      <c r="F403" s="2"/>
      <c r="G403" s="2"/>
    </row>
    <row r="404" spans="5:7" x14ac:dyDescent="0.2">
      <c r="E404" s="2"/>
      <c r="F404" s="2"/>
      <c r="G404" s="2"/>
    </row>
    <row r="405" spans="5:7" x14ac:dyDescent="0.2">
      <c r="E405" s="2"/>
      <c r="F405" s="2"/>
      <c r="G405" s="2"/>
    </row>
    <row r="406" spans="5:7" x14ac:dyDescent="0.2">
      <c r="E406" s="2"/>
      <c r="F406" s="2"/>
      <c r="G406" s="2"/>
    </row>
    <row r="407" spans="5:7" x14ac:dyDescent="0.2">
      <c r="E407" s="2"/>
      <c r="F407" s="2"/>
      <c r="G407" s="2"/>
    </row>
    <row r="408" spans="5:7" x14ac:dyDescent="0.2">
      <c r="E408" s="2"/>
      <c r="F408" s="2"/>
      <c r="G408" s="2"/>
    </row>
    <row r="409" spans="5:7" x14ac:dyDescent="0.2">
      <c r="E409" s="2"/>
      <c r="F409" s="2"/>
      <c r="G409" s="2"/>
    </row>
    <row r="410" spans="5:7" x14ac:dyDescent="0.2">
      <c r="E410" s="2"/>
      <c r="F410" s="2"/>
      <c r="G410" s="2"/>
    </row>
    <row r="411" spans="5:7" x14ac:dyDescent="0.2">
      <c r="E411" s="2"/>
      <c r="F411" s="2"/>
      <c r="G411" s="2"/>
    </row>
    <row r="412" spans="5:7" x14ac:dyDescent="0.2">
      <c r="E412" s="2"/>
      <c r="F412" s="2"/>
      <c r="G412" s="2"/>
    </row>
    <row r="413" spans="5:7" x14ac:dyDescent="0.2">
      <c r="E413" s="2"/>
      <c r="F413" s="2"/>
      <c r="G413" s="2"/>
    </row>
    <row r="414" spans="5:7" x14ac:dyDescent="0.2">
      <c r="E414" s="2"/>
      <c r="F414" s="2"/>
      <c r="G414" s="2"/>
    </row>
    <row r="415" spans="5:7" x14ac:dyDescent="0.2">
      <c r="E415" s="2"/>
      <c r="F415" s="2"/>
      <c r="G415" s="2"/>
    </row>
    <row r="416" spans="5:7" x14ac:dyDescent="0.2">
      <c r="E416" s="2"/>
      <c r="F416" s="2"/>
      <c r="G416" s="2"/>
    </row>
    <row r="417" spans="5:7" x14ac:dyDescent="0.2">
      <c r="E417" s="2"/>
      <c r="F417" s="2"/>
      <c r="G417" s="2"/>
    </row>
    <row r="418" spans="5:7" x14ac:dyDescent="0.2">
      <c r="E418" s="2"/>
      <c r="F418" s="2"/>
      <c r="G418" s="2"/>
    </row>
    <row r="419" spans="5:7" x14ac:dyDescent="0.2">
      <c r="E419" s="2"/>
      <c r="F419" s="2"/>
      <c r="G419" s="2"/>
    </row>
    <row r="420" spans="5:7" x14ac:dyDescent="0.2">
      <c r="E420" s="2"/>
      <c r="F420" s="2"/>
      <c r="G420" s="2"/>
    </row>
    <row r="421" spans="5:7" x14ac:dyDescent="0.2">
      <c r="E421" s="2"/>
      <c r="F421" s="2"/>
      <c r="G421" s="2"/>
    </row>
    <row r="422" spans="5:7" x14ac:dyDescent="0.2">
      <c r="E422" s="2"/>
      <c r="F422" s="2"/>
      <c r="G422" s="2"/>
    </row>
    <row r="423" spans="5:7" x14ac:dyDescent="0.2">
      <c r="E423" s="2"/>
      <c r="F423" s="2"/>
      <c r="G423" s="2"/>
    </row>
    <row r="424" spans="5:7" x14ac:dyDescent="0.2">
      <c r="E424" s="2"/>
      <c r="F424" s="2"/>
      <c r="G424" s="2"/>
    </row>
    <row r="425" spans="5:7" x14ac:dyDescent="0.2">
      <c r="E425" s="2"/>
      <c r="F425" s="2"/>
      <c r="G425" s="2"/>
    </row>
    <row r="426" spans="5:7" x14ac:dyDescent="0.2">
      <c r="E426" s="2"/>
      <c r="F426" s="2"/>
      <c r="G426" s="2"/>
    </row>
    <row r="427" spans="5:7" x14ac:dyDescent="0.2">
      <c r="E427" s="2"/>
      <c r="F427" s="2"/>
      <c r="G427" s="2"/>
    </row>
    <row r="428" spans="5:7" x14ac:dyDescent="0.2">
      <c r="E428" s="2"/>
      <c r="F428" s="2"/>
      <c r="G428" s="2"/>
    </row>
    <row r="429" spans="5:7" x14ac:dyDescent="0.2">
      <c r="E429" s="2"/>
      <c r="F429" s="2"/>
      <c r="G429" s="2"/>
    </row>
    <row r="430" spans="5:7" x14ac:dyDescent="0.2">
      <c r="E430" s="2"/>
      <c r="F430" s="2"/>
      <c r="G430" s="2"/>
    </row>
    <row r="431" spans="5:7" x14ac:dyDescent="0.2">
      <c r="E431" s="2"/>
      <c r="F431" s="2"/>
      <c r="G431" s="2"/>
    </row>
    <row r="432" spans="5:7" x14ac:dyDescent="0.2">
      <c r="E432" s="2"/>
      <c r="F432" s="2"/>
      <c r="G432" s="2"/>
    </row>
    <row r="433" spans="5:7" x14ac:dyDescent="0.2">
      <c r="E433" s="2"/>
      <c r="F433" s="2"/>
      <c r="G433" s="2"/>
    </row>
    <row r="434" spans="5:7" x14ac:dyDescent="0.2">
      <c r="E434" s="2"/>
      <c r="F434" s="2"/>
      <c r="G434" s="2"/>
    </row>
    <row r="435" spans="5:7" x14ac:dyDescent="0.2">
      <c r="E435" s="2"/>
      <c r="F435" s="2"/>
      <c r="G435" s="2"/>
    </row>
    <row r="436" spans="5:7" x14ac:dyDescent="0.2">
      <c r="E436" s="2"/>
      <c r="F436" s="2"/>
      <c r="G436" s="2"/>
    </row>
    <row r="437" spans="5:7" x14ac:dyDescent="0.2">
      <c r="E437" s="2"/>
      <c r="F437" s="2"/>
      <c r="G437" s="2"/>
    </row>
    <row r="438" spans="5:7" x14ac:dyDescent="0.2">
      <c r="E438" s="2"/>
      <c r="F438" s="2"/>
      <c r="G438" s="2"/>
    </row>
    <row r="439" spans="5:7" x14ac:dyDescent="0.2">
      <c r="E439" s="2"/>
      <c r="F439" s="2"/>
      <c r="G439" s="2"/>
    </row>
    <row r="440" spans="5:7" x14ac:dyDescent="0.2">
      <c r="E440" s="2"/>
      <c r="F440" s="2"/>
      <c r="G440" s="2"/>
    </row>
    <row r="441" spans="5:7" x14ac:dyDescent="0.2">
      <c r="E441" s="2"/>
      <c r="F441" s="2"/>
      <c r="G441" s="2"/>
    </row>
    <row r="442" spans="5:7" x14ac:dyDescent="0.2">
      <c r="E442" s="2"/>
      <c r="F442" s="2"/>
      <c r="G442" s="2"/>
    </row>
    <row r="443" spans="5:7" x14ac:dyDescent="0.2">
      <c r="E443" s="2"/>
      <c r="F443" s="2"/>
      <c r="G443" s="2"/>
    </row>
    <row r="444" spans="5:7" x14ac:dyDescent="0.2">
      <c r="E444" s="2"/>
      <c r="F444" s="2"/>
      <c r="G444" s="2"/>
    </row>
    <row r="445" spans="5:7" x14ac:dyDescent="0.2">
      <c r="E445" s="2"/>
      <c r="F445" s="2"/>
      <c r="G445" s="2"/>
    </row>
    <row r="446" spans="5:7" x14ac:dyDescent="0.2">
      <c r="E446" s="2"/>
      <c r="F446" s="2"/>
      <c r="G446" s="2"/>
    </row>
    <row r="447" spans="5:7" x14ac:dyDescent="0.2">
      <c r="E447" s="2"/>
      <c r="F447" s="2"/>
      <c r="G447" s="2"/>
    </row>
    <row r="448" spans="5:7" x14ac:dyDescent="0.2">
      <c r="E448" s="2"/>
      <c r="F448" s="2"/>
      <c r="G448" s="2"/>
    </row>
    <row r="449" spans="5:7" x14ac:dyDescent="0.2">
      <c r="E449" s="2"/>
      <c r="F449" s="2"/>
      <c r="G449" s="2"/>
    </row>
    <row r="450" spans="5:7" x14ac:dyDescent="0.2">
      <c r="E450" s="2"/>
      <c r="F450" s="2"/>
      <c r="G450" s="2"/>
    </row>
    <row r="451" spans="5:7" x14ac:dyDescent="0.2">
      <c r="E451" s="2"/>
      <c r="F451" s="2"/>
      <c r="G451" s="2"/>
    </row>
    <row r="452" spans="5:7" x14ac:dyDescent="0.2">
      <c r="E452" s="2"/>
      <c r="F452" s="2"/>
      <c r="G452" s="2"/>
    </row>
    <row r="453" spans="5:7" x14ac:dyDescent="0.2">
      <c r="E453" s="2"/>
      <c r="F453" s="2"/>
      <c r="G453" s="2"/>
    </row>
    <row r="454" spans="5:7" x14ac:dyDescent="0.2">
      <c r="E454" s="2"/>
      <c r="F454" s="2"/>
      <c r="G454" s="2"/>
    </row>
    <row r="455" spans="5:7" x14ac:dyDescent="0.2">
      <c r="E455" s="2"/>
      <c r="F455" s="2"/>
      <c r="G455" s="2"/>
    </row>
    <row r="456" spans="5:7" x14ac:dyDescent="0.2">
      <c r="E456" s="2"/>
      <c r="F456" s="2"/>
      <c r="G456" s="2"/>
    </row>
    <row r="457" spans="5:7" x14ac:dyDescent="0.2">
      <c r="E457" s="2"/>
      <c r="F457" s="2"/>
      <c r="G457" s="2"/>
    </row>
    <row r="458" spans="5:7" x14ac:dyDescent="0.2">
      <c r="E458" s="2"/>
      <c r="F458" s="2"/>
      <c r="G458" s="2"/>
    </row>
    <row r="459" spans="5:7" x14ac:dyDescent="0.2">
      <c r="E459" s="2"/>
      <c r="F459" s="2"/>
      <c r="G459" s="2"/>
    </row>
    <row r="460" spans="5:7" x14ac:dyDescent="0.2">
      <c r="E460" s="2"/>
      <c r="F460" s="2"/>
      <c r="G460" s="2"/>
    </row>
    <row r="461" spans="5:7" x14ac:dyDescent="0.2">
      <c r="E461" s="2"/>
      <c r="F461" s="2"/>
      <c r="G461" s="2"/>
    </row>
    <row r="462" spans="5:7" x14ac:dyDescent="0.2">
      <c r="E462" s="2"/>
      <c r="F462" s="2"/>
      <c r="G462" s="2"/>
    </row>
    <row r="463" spans="5:7" x14ac:dyDescent="0.2">
      <c r="E463" s="2"/>
      <c r="F463" s="2"/>
      <c r="G463" s="2"/>
    </row>
    <row r="464" spans="5:7" x14ac:dyDescent="0.2">
      <c r="E464" s="2"/>
      <c r="F464" s="2"/>
      <c r="G464" s="2"/>
    </row>
    <row r="465" spans="5:7" x14ac:dyDescent="0.2">
      <c r="E465" s="2"/>
      <c r="F465" s="2"/>
      <c r="G465" s="2"/>
    </row>
    <row r="466" spans="5:7" x14ac:dyDescent="0.2">
      <c r="E466" s="2"/>
      <c r="F466" s="2"/>
      <c r="G466" s="2"/>
    </row>
    <row r="467" spans="5:7" x14ac:dyDescent="0.2">
      <c r="E467" s="2"/>
      <c r="F467" s="2"/>
      <c r="G467" s="2"/>
    </row>
    <row r="468" spans="5:7" x14ac:dyDescent="0.2">
      <c r="E468" s="2"/>
      <c r="F468" s="2"/>
      <c r="G468" s="2"/>
    </row>
    <row r="469" spans="5:7" x14ac:dyDescent="0.2">
      <c r="E469" s="2"/>
      <c r="F469" s="2"/>
      <c r="G469" s="2"/>
    </row>
    <row r="470" spans="5:7" x14ac:dyDescent="0.2">
      <c r="E470" s="2"/>
      <c r="F470" s="2"/>
      <c r="G470" s="2"/>
    </row>
    <row r="471" spans="5:7" x14ac:dyDescent="0.2">
      <c r="E471" s="2"/>
      <c r="F471" s="2"/>
      <c r="G471" s="2"/>
    </row>
    <row r="472" spans="5:7" x14ac:dyDescent="0.2">
      <c r="E472" s="2"/>
      <c r="F472" s="2"/>
      <c r="G472" s="2"/>
    </row>
    <row r="473" spans="5:7" x14ac:dyDescent="0.2">
      <c r="E473" s="2"/>
      <c r="F473" s="2"/>
      <c r="G473" s="2"/>
    </row>
    <row r="474" spans="5:7" x14ac:dyDescent="0.2">
      <c r="E474" s="2"/>
      <c r="F474" s="2"/>
      <c r="G474" s="2"/>
    </row>
    <row r="475" spans="5:7" x14ac:dyDescent="0.2">
      <c r="E475" s="2"/>
      <c r="F475" s="2"/>
      <c r="G475" s="2"/>
    </row>
    <row r="476" spans="5:7" x14ac:dyDescent="0.2">
      <c r="E476" s="2"/>
      <c r="F476" s="2"/>
      <c r="G476" s="2"/>
    </row>
    <row r="477" spans="5:7" x14ac:dyDescent="0.2">
      <c r="E477" s="2"/>
      <c r="F477" s="2"/>
      <c r="G477" s="2"/>
    </row>
    <row r="478" spans="5:7" x14ac:dyDescent="0.2">
      <c r="E478" s="2"/>
      <c r="F478" s="2"/>
      <c r="G478" s="2"/>
    </row>
    <row r="479" spans="5:7" x14ac:dyDescent="0.2">
      <c r="E479" s="2"/>
      <c r="F479" s="2"/>
      <c r="G479" s="2"/>
    </row>
    <row r="480" spans="5:7" x14ac:dyDescent="0.2">
      <c r="E480" s="2"/>
      <c r="F480" s="2"/>
      <c r="G480" s="2"/>
    </row>
    <row r="481" spans="5:7" x14ac:dyDescent="0.2">
      <c r="E481" s="2"/>
      <c r="F481" s="2"/>
      <c r="G481" s="2"/>
    </row>
    <row r="482" spans="5:7" x14ac:dyDescent="0.2">
      <c r="E482" s="2"/>
      <c r="F482" s="2"/>
      <c r="G482" s="2"/>
    </row>
    <row r="483" spans="5:7" x14ac:dyDescent="0.2">
      <c r="E483" s="2"/>
      <c r="F483" s="2"/>
      <c r="G483" s="2"/>
    </row>
    <row r="484" spans="5:7" x14ac:dyDescent="0.2">
      <c r="E484" s="2"/>
      <c r="F484" s="2"/>
      <c r="G484" s="2"/>
    </row>
    <row r="485" spans="5:7" x14ac:dyDescent="0.2">
      <c r="E485" s="2"/>
      <c r="F485" s="2"/>
      <c r="G485" s="2"/>
    </row>
    <row r="486" spans="5:7" x14ac:dyDescent="0.2">
      <c r="E486" s="2"/>
      <c r="F486" s="2"/>
      <c r="G486" s="2"/>
    </row>
    <row r="487" spans="5:7" x14ac:dyDescent="0.2">
      <c r="E487" s="2"/>
      <c r="F487" s="2"/>
      <c r="G487" s="2"/>
    </row>
    <row r="488" spans="5:7" x14ac:dyDescent="0.2">
      <c r="E488" s="2"/>
      <c r="F488" s="2"/>
      <c r="G488" s="2"/>
    </row>
    <row r="489" spans="5:7" x14ac:dyDescent="0.2">
      <c r="E489" s="2"/>
      <c r="F489" s="2"/>
      <c r="G489" s="2"/>
    </row>
    <row r="490" spans="5:7" x14ac:dyDescent="0.2">
      <c r="E490" s="2"/>
      <c r="F490" s="2"/>
      <c r="G490" s="2"/>
    </row>
    <row r="491" spans="5:7" x14ac:dyDescent="0.2">
      <c r="E491" s="2"/>
      <c r="F491" s="2"/>
      <c r="G491" s="2"/>
    </row>
    <row r="492" spans="5:7" x14ac:dyDescent="0.2">
      <c r="E492" s="2"/>
      <c r="F492" s="2"/>
      <c r="G492" s="2"/>
    </row>
    <row r="493" spans="5:7" x14ac:dyDescent="0.2">
      <c r="E493" s="2"/>
      <c r="F493" s="2"/>
      <c r="G493" s="2"/>
    </row>
    <row r="494" spans="5:7" x14ac:dyDescent="0.2">
      <c r="E494" s="2"/>
      <c r="F494" s="2"/>
      <c r="G494" s="2"/>
    </row>
    <row r="495" spans="5:7" x14ac:dyDescent="0.2">
      <c r="E495" s="2"/>
      <c r="F495" s="2"/>
      <c r="G495" s="2"/>
    </row>
    <row r="496" spans="5:7" x14ac:dyDescent="0.2">
      <c r="E496" s="2"/>
      <c r="F496" s="2"/>
      <c r="G496" s="2"/>
    </row>
    <row r="497" spans="5:7" x14ac:dyDescent="0.2">
      <c r="E497" s="2"/>
      <c r="F497" s="2"/>
      <c r="G497" s="2"/>
    </row>
    <row r="498" spans="5:7" x14ac:dyDescent="0.2">
      <c r="E498" s="2"/>
      <c r="F498" s="2"/>
      <c r="G498" s="2"/>
    </row>
    <row r="499" spans="5:7" x14ac:dyDescent="0.2">
      <c r="E499" s="2"/>
      <c r="F499" s="2"/>
      <c r="G499" s="2"/>
    </row>
    <row r="500" spans="5:7" x14ac:dyDescent="0.2">
      <c r="E500" s="2"/>
      <c r="F500" s="2"/>
      <c r="G500" s="2"/>
    </row>
    <row r="501" spans="5:7" x14ac:dyDescent="0.2">
      <c r="E501" s="2"/>
      <c r="F501" s="2"/>
      <c r="G501" s="2"/>
    </row>
    <row r="502" spans="5:7" x14ac:dyDescent="0.2">
      <c r="E502" s="2"/>
      <c r="F502" s="2"/>
      <c r="G502" s="2"/>
    </row>
    <row r="503" spans="5:7" x14ac:dyDescent="0.2">
      <c r="E503" s="2"/>
      <c r="F503" s="2"/>
      <c r="G503" s="2"/>
    </row>
    <row r="504" spans="5:7" x14ac:dyDescent="0.2">
      <c r="E504" s="2"/>
      <c r="F504" s="2"/>
      <c r="G504" s="2"/>
    </row>
    <row r="505" spans="5:7" x14ac:dyDescent="0.2">
      <c r="E505" s="2"/>
      <c r="F505" s="2"/>
      <c r="G505" s="2"/>
    </row>
    <row r="506" spans="5:7" x14ac:dyDescent="0.2">
      <c r="E506" s="2"/>
      <c r="F506" s="2"/>
      <c r="G506" s="2"/>
    </row>
    <row r="507" spans="5:7" x14ac:dyDescent="0.2">
      <c r="E507" s="2"/>
      <c r="F507" s="2"/>
      <c r="G507" s="2"/>
    </row>
    <row r="508" spans="5:7" x14ac:dyDescent="0.2">
      <c r="E508" s="2"/>
      <c r="F508" s="2"/>
      <c r="G508" s="2"/>
    </row>
    <row r="509" spans="5:7" x14ac:dyDescent="0.2">
      <c r="E509" s="2"/>
      <c r="F509" s="2"/>
      <c r="G509" s="2"/>
    </row>
    <row r="510" spans="5:7" x14ac:dyDescent="0.2">
      <c r="E510" s="2"/>
      <c r="F510" s="2"/>
      <c r="G510" s="2"/>
    </row>
    <row r="511" spans="5:7" x14ac:dyDescent="0.2">
      <c r="E511" s="2"/>
      <c r="F511" s="2"/>
      <c r="G511" s="2"/>
    </row>
    <row r="512" spans="5:7" x14ac:dyDescent="0.2">
      <c r="E512" s="2"/>
      <c r="F512" s="2"/>
      <c r="G512" s="2"/>
    </row>
    <row r="513" spans="5:7" x14ac:dyDescent="0.2">
      <c r="E513" s="2"/>
      <c r="F513" s="2"/>
      <c r="G513" s="2"/>
    </row>
    <row r="514" spans="5:7" x14ac:dyDescent="0.2">
      <c r="E514" s="2"/>
      <c r="F514" s="2"/>
      <c r="G514" s="2"/>
    </row>
    <row r="515" spans="5:7" x14ac:dyDescent="0.2">
      <c r="E515" s="2"/>
      <c r="F515" s="2"/>
      <c r="G515" s="2"/>
    </row>
    <row r="516" spans="5:7" x14ac:dyDescent="0.2">
      <c r="E516" s="2"/>
      <c r="F516" s="2"/>
      <c r="G516" s="2"/>
    </row>
    <row r="517" spans="5:7" x14ac:dyDescent="0.2">
      <c r="E517" s="2"/>
      <c r="F517" s="2"/>
      <c r="G517" s="2"/>
    </row>
    <row r="518" spans="5:7" x14ac:dyDescent="0.2">
      <c r="E518" s="2"/>
      <c r="F518" s="2"/>
      <c r="G518" s="2"/>
    </row>
    <row r="519" spans="5:7" x14ac:dyDescent="0.2">
      <c r="E519" s="2"/>
      <c r="F519" s="2"/>
      <c r="G519" s="2"/>
    </row>
    <row r="520" spans="5:7" x14ac:dyDescent="0.2">
      <c r="E520" s="2"/>
      <c r="F520" s="2"/>
      <c r="G520" s="2"/>
    </row>
    <row r="521" spans="5:7" x14ac:dyDescent="0.2">
      <c r="E521" s="2"/>
      <c r="F521" s="2"/>
      <c r="G521" s="2"/>
    </row>
    <row r="522" spans="5:7" x14ac:dyDescent="0.2">
      <c r="E522" s="2"/>
      <c r="F522" s="2"/>
      <c r="G522" s="2"/>
    </row>
    <row r="523" spans="5:7" x14ac:dyDescent="0.2">
      <c r="E523" s="2"/>
      <c r="F523" s="2"/>
      <c r="G523" s="2"/>
    </row>
    <row r="524" spans="5:7" x14ac:dyDescent="0.2">
      <c r="E524" s="2"/>
      <c r="F524" s="2"/>
      <c r="G524" s="2"/>
    </row>
    <row r="525" spans="5:7" x14ac:dyDescent="0.2">
      <c r="E525" s="2"/>
      <c r="F525" s="2"/>
      <c r="G525" s="2"/>
    </row>
    <row r="526" spans="5:7" x14ac:dyDescent="0.2">
      <c r="E526" s="2"/>
      <c r="F526" s="2"/>
      <c r="G526" s="2"/>
    </row>
    <row r="527" spans="5:7" x14ac:dyDescent="0.2">
      <c r="E527" s="2"/>
      <c r="F527" s="2"/>
      <c r="G527" s="2"/>
    </row>
    <row r="528" spans="5:7" x14ac:dyDescent="0.2">
      <c r="E528" s="2"/>
      <c r="F528" s="2"/>
      <c r="G528" s="2"/>
    </row>
    <row r="529" spans="5:7" x14ac:dyDescent="0.2">
      <c r="E529" s="2"/>
      <c r="F529" s="2"/>
      <c r="G529" s="2"/>
    </row>
    <row r="530" spans="5:7" x14ac:dyDescent="0.2">
      <c r="E530" s="2"/>
      <c r="F530" s="2"/>
      <c r="G530" s="2"/>
    </row>
    <row r="531" spans="5:7" x14ac:dyDescent="0.2">
      <c r="E531" s="2"/>
      <c r="F531" s="2"/>
      <c r="G531" s="2"/>
    </row>
    <row r="532" spans="5:7" x14ac:dyDescent="0.2">
      <c r="E532" s="2"/>
      <c r="F532" s="2"/>
      <c r="G532" s="2"/>
    </row>
    <row r="533" spans="5:7" x14ac:dyDescent="0.2">
      <c r="E533" s="2"/>
      <c r="F533" s="2"/>
      <c r="G533" s="2"/>
    </row>
    <row r="534" spans="5:7" x14ac:dyDescent="0.2">
      <c r="E534" s="2"/>
      <c r="F534" s="2"/>
      <c r="G534" s="2"/>
    </row>
    <row r="535" spans="5:7" x14ac:dyDescent="0.2">
      <c r="E535" s="2"/>
      <c r="F535" s="2"/>
      <c r="G535" s="2"/>
    </row>
    <row r="536" spans="5:7" x14ac:dyDescent="0.2">
      <c r="E536" s="2"/>
      <c r="F536" s="2"/>
      <c r="G536" s="2"/>
    </row>
    <row r="537" spans="5:7" x14ac:dyDescent="0.2">
      <c r="E537" s="2"/>
      <c r="F537" s="2"/>
      <c r="G537" s="2"/>
    </row>
    <row r="538" spans="5:7" x14ac:dyDescent="0.2">
      <c r="E538" s="2"/>
      <c r="F538" s="2"/>
      <c r="G538" s="2"/>
    </row>
    <row r="539" spans="5:7" x14ac:dyDescent="0.2">
      <c r="E539" s="2"/>
      <c r="F539" s="2"/>
      <c r="G539" s="2"/>
    </row>
    <row r="540" spans="5:7" x14ac:dyDescent="0.2">
      <c r="E540" s="2"/>
      <c r="F540" s="2"/>
      <c r="G540" s="2"/>
    </row>
    <row r="541" spans="5:7" x14ac:dyDescent="0.2">
      <c r="E541" s="2"/>
      <c r="F541" s="2"/>
      <c r="G541" s="2"/>
    </row>
    <row r="542" spans="5:7" x14ac:dyDescent="0.2">
      <c r="E542" s="2"/>
      <c r="F542" s="2"/>
      <c r="G542" s="2"/>
    </row>
    <row r="543" spans="5:7" x14ac:dyDescent="0.2">
      <c r="E543" s="2"/>
      <c r="F543" s="2"/>
      <c r="G543" s="2"/>
    </row>
    <row r="544" spans="5:7" x14ac:dyDescent="0.2">
      <c r="E544" s="2"/>
      <c r="F544" s="2"/>
      <c r="G544" s="2"/>
    </row>
    <row r="545" spans="5:7" x14ac:dyDescent="0.2">
      <c r="E545" s="2"/>
      <c r="F545" s="2"/>
      <c r="G545" s="2"/>
    </row>
    <row r="546" spans="5:7" x14ac:dyDescent="0.2">
      <c r="E546" s="2"/>
      <c r="F546" s="2"/>
      <c r="G546" s="2"/>
    </row>
  </sheetData>
  <mergeCells count="12">
    <mergeCell ref="E123:G123"/>
    <mergeCell ref="D1:G1"/>
    <mergeCell ref="D4:G4"/>
    <mergeCell ref="B6:G6"/>
    <mergeCell ref="D3:G3"/>
    <mergeCell ref="B7:G7"/>
    <mergeCell ref="D2:G2"/>
    <mergeCell ref="D11:D12"/>
    <mergeCell ref="B11:B12"/>
    <mergeCell ref="C11:C12"/>
    <mergeCell ref="E11:E12"/>
    <mergeCell ref="F11:G11"/>
  </mergeCells>
  <phoneticPr fontId="0" type="noConversion"/>
  <pageMargins left="0.59055118110236227" right="0.19685039370078741" top="0.39370078740157483" bottom="0.23622047244094491" header="0.23622047244094491" footer="0.19685039370078741"/>
  <pageSetup paperSize="9" scale="75" fitToHeight="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36"/>
  <sheetViews>
    <sheetView workbookViewId="0">
      <selection activeCell="A2" sqref="A2"/>
    </sheetView>
  </sheetViews>
  <sheetFormatPr defaultRowHeight="12.75" x14ac:dyDescent="0.2"/>
  <cols>
    <col min="1" max="1" width="6.85546875" style="1" customWidth="1"/>
    <col min="2" max="2" width="9.28515625" style="1" customWidth="1"/>
    <col min="3" max="3" width="30.7109375" style="1" customWidth="1"/>
    <col min="4" max="4" width="24.85546875" style="1" customWidth="1"/>
    <col min="5" max="5" width="14.7109375" style="1" customWidth="1"/>
    <col min="6" max="6" width="14.42578125" style="1" customWidth="1"/>
    <col min="7" max="7" width="14.85546875" style="1" customWidth="1"/>
    <col min="8" max="16384" width="9.140625" style="1"/>
  </cols>
  <sheetData>
    <row r="1" spans="2:7" x14ac:dyDescent="0.2">
      <c r="E1" s="663" t="s">
        <v>1</v>
      </c>
      <c r="F1" s="663"/>
      <c r="G1" s="663"/>
    </row>
    <row r="2" spans="2:7" x14ac:dyDescent="0.2">
      <c r="D2" s="649" t="str">
        <f>додаток_1!D2</f>
        <v xml:space="preserve"> до  рішення Здолбунівської міської ради</v>
      </c>
      <c r="E2" s="649"/>
      <c r="F2" s="649"/>
      <c r="G2" s="649"/>
    </row>
    <row r="3" spans="2:7" ht="15.75" customHeight="1" x14ac:dyDescent="0.2">
      <c r="D3" s="662" t="str">
        <f>додаток_1!D3</f>
        <v>"Про зміни до бюджету Здолбунівської міської територіальної громади на 2026 рік"</v>
      </c>
      <c r="E3" s="662"/>
      <c r="F3" s="662"/>
      <c r="G3" s="662"/>
    </row>
    <row r="4" spans="2:7" x14ac:dyDescent="0.2">
      <c r="D4" s="649" t="str">
        <f>додаток_1!D4</f>
        <v>від 12 серпня 2026 року № 3435</v>
      </c>
      <c r="E4" s="649"/>
      <c r="F4" s="649"/>
      <c r="G4" s="649"/>
    </row>
    <row r="5" spans="2:7" x14ac:dyDescent="0.2">
      <c r="F5" s="32"/>
      <c r="G5" s="32"/>
    </row>
    <row r="8" spans="2:7" ht="15.75" x14ac:dyDescent="0.25">
      <c r="B8" s="650" t="s">
        <v>411</v>
      </c>
      <c r="C8" s="650"/>
      <c r="D8" s="650"/>
      <c r="E8" s="650"/>
      <c r="F8" s="650"/>
      <c r="G8" s="650"/>
    </row>
    <row r="9" spans="2:7" ht="15.75" x14ac:dyDescent="0.25">
      <c r="B9" s="650" t="s">
        <v>462</v>
      </c>
      <c r="C9" s="650"/>
      <c r="D9" s="650"/>
      <c r="E9" s="650"/>
      <c r="F9" s="650"/>
      <c r="G9" s="650"/>
    </row>
    <row r="10" spans="2:7" ht="15.75" x14ac:dyDescent="0.25">
      <c r="B10" s="121"/>
      <c r="C10" s="121"/>
      <c r="D10" s="121"/>
      <c r="E10" s="121"/>
      <c r="F10" s="121"/>
      <c r="G10" s="121"/>
    </row>
    <row r="11" spans="2:7" s="34" customFormat="1" x14ac:dyDescent="0.2">
      <c r="B11" s="664">
        <v>1755900000</v>
      </c>
      <c r="C11" s="664"/>
      <c r="D11" s="124"/>
      <c r="E11" s="124"/>
      <c r="F11" s="124"/>
      <c r="G11" s="124"/>
    </row>
    <row r="12" spans="2:7" s="34" customFormat="1" ht="11.25" x14ac:dyDescent="0.2">
      <c r="B12" s="34" t="s">
        <v>124</v>
      </c>
    </row>
    <row r="13" spans="2:7" ht="13.5" thickBot="1" x14ac:dyDescent="0.25">
      <c r="G13" s="1" t="s">
        <v>12</v>
      </c>
    </row>
    <row r="14" spans="2:7" s="133" customFormat="1" ht="15" x14ac:dyDescent="0.25">
      <c r="B14" s="668" t="s">
        <v>39</v>
      </c>
      <c r="C14" s="670" t="s">
        <v>109</v>
      </c>
      <c r="D14" s="670" t="s">
        <v>105</v>
      </c>
      <c r="E14" s="672" t="s">
        <v>15</v>
      </c>
      <c r="F14" s="674" t="s">
        <v>5</v>
      </c>
      <c r="G14" s="675"/>
    </row>
    <row r="15" spans="2:7" s="133" customFormat="1" ht="43.5" thickBot="1" x14ac:dyDescent="0.3">
      <c r="B15" s="669"/>
      <c r="C15" s="671"/>
      <c r="D15" s="671"/>
      <c r="E15" s="673"/>
      <c r="F15" s="134" t="s">
        <v>106</v>
      </c>
      <c r="G15" s="135" t="s">
        <v>107</v>
      </c>
    </row>
    <row r="16" spans="2:7" s="133" customFormat="1" ht="15.75" thickBot="1" x14ac:dyDescent="0.3">
      <c r="B16" s="136">
        <v>1</v>
      </c>
      <c r="C16" s="136">
        <v>2</v>
      </c>
      <c r="D16" s="136">
        <v>3</v>
      </c>
      <c r="E16" s="136">
        <v>4</v>
      </c>
      <c r="F16" s="137">
        <v>5</v>
      </c>
      <c r="G16" s="138">
        <v>6</v>
      </c>
    </row>
    <row r="17" spans="2:10" s="133" customFormat="1" ht="15.75" thickBot="1" x14ac:dyDescent="0.3">
      <c r="B17" s="676" t="s">
        <v>113</v>
      </c>
      <c r="C17" s="677"/>
      <c r="D17" s="677"/>
      <c r="E17" s="677"/>
      <c r="F17" s="677"/>
      <c r="G17" s="678"/>
    </row>
    <row r="18" spans="2:10" s="133" customFormat="1" ht="15" x14ac:dyDescent="0.25">
      <c r="B18" s="139">
        <v>200000</v>
      </c>
      <c r="C18" s="126" t="s">
        <v>110</v>
      </c>
      <c r="D18" s="605">
        <f>D19</f>
        <v>0</v>
      </c>
      <c r="E18" s="126">
        <f>E19</f>
        <v>-2206224</v>
      </c>
      <c r="F18" s="244">
        <f>F19</f>
        <v>2206224</v>
      </c>
      <c r="G18" s="126">
        <f>G19</f>
        <v>2206224</v>
      </c>
    </row>
    <row r="19" spans="2:10" s="133" customFormat="1" ht="30" x14ac:dyDescent="0.25">
      <c r="B19" s="140">
        <v>208000</v>
      </c>
      <c r="C19" s="141" t="s">
        <v>279</v>
      </c>
      <c r="D19" s="606">
        <f>D20-D21</f>
        <v>0</v>
      </c>
      <c r="E19" s="127">
        <f>E20-E21+E22</f>
        <v>-2206224</v>
      </c>
      <c r="F19" s="245">
        <f>F20-F21+F22</f>
        <v>2206224</v>
      </c>
      <c r="G19" s="127">
        <f>G20-G21+G22</f>
        <v>2206224</v>
      </c>
    </row>
    <row r="20" spans="2:10" s="133" customFormat="1" ht="15" x14ac:dyDescent="0.25">
      <c r="B20" s="142">
        <v>208100</v>
      </c>
      <c r="C20" s="141" t="s">
        <v>231</v>
      </c>
      <c r="D20" s="607">
        <f>E20+F20</f>
        <v>0</v>
      </c>
      <c r="E20" s="129"/>
      <c r="F20" s="246"/>
      <c r="G20" s="129"/>
    </row>
    <row r="21" spans="2:10" s="133" customFormat="1" ht="15" x14ac:dyDescent="0.25">
      <c r="B21" s="143">
        <v>208200</v>
      </c>
      <c r="C21" s="128" t="s">
        <v>40</v>
      </c>
      <c r="D21" s="607">
        <f>E21+F21</f>
        <v>0</v>
      </c>
      <c r="E21" s="129"/>
      <c r="F21" s="246"/>
      <c r="G21" s="129"/>
    </row>
    <row r="22" spans="2:10" s="133" customFormat="1" ht="60.75" customHeight="1" x14ac:dyDescent="0.25">
      <c r="B22" s="208">
        <v>208400</v>
      </c>
      <c r="C22" s="141" t="s">
        <v>59</v>
      </c>
      <c r="D22" s="608">
        <f>E22+F22</f>
        <v>0</v>
      </c>
      <c r="E22" s="129">
        <f>-2131224-75000</f>
        <v>-2206224</v>
      </c>
      <c r="F22" s="246">
        <v>2206224</v>
      </c>
      <c r="G22" s="129">
        <v>2206224</v>
      </c>
      <c r="J22" s="215"/>
    </row>
    <row r="23" spans="2:10" s="133" customFormat="1" ht="17.25" customHeight="1" thickBot="1" x14ac:dyDescent="0.3">
      <c r="B23" s="144"/>
      <c r="C23" s="145" t="s">
        <v>111</v>
      </c>
      <c r="D23" s="609">
        <f>D18</f>
        <v>0</v>
      </c>
      <c r="E23" s="131">
        <f>E18</f>
        <v>-2206224</v>
      </c>
      <c r="F23" s="247">
        <f>F18</f>
        <v>2206224</v>
      </c>
      <c r="G23" s="131">
        <f>G18</f>
        <v>2206224</v>
      </c>
    </row>
    <row r="24" spans="2:10" s="133" customFormat="1" ht="17.25" customHeight="1" thickBot="1" x14ac:dyDescent="0.3">
      <c r="B24" s="665" t="s">
        <v>114</v>
      </c>
      <c r="C24" s="666"/>
      <c r="D24" s="666"/>
      <c r="E24" s="666"/>
      <c r="F24" s="666"/>
      <c r="G24" s="667"/>
    </row>
    <row r="25" spans="2:10" s="62" customFormat="1" ht="28.5" x14ac:dyDescent="0.2">
      <c r="B25" s="139">
        <v>600000</v>
      </c>
      <c r="C25" s="146" t="s">
        <v>41</v>
      </c>
      <c r="D25" s="605">
        <f>D26</f>
        <v>0</v>
      </c>
      <c r="E25" s="126">
        <f>E26</f>
        <v>-2206224</v>
      </c>
      <c r="F25" s="244">
        <f>F26</f>
        <v>2206224</v>
      </c>
      <c r="G25" s="126">
        <f>G26</f>
        <v>2206224</v>
      </c>
    </row>
    <row r="26" spans="2:10" s="62" customFormat="1" ht="12.75" customHeight="1" x14ac:dyDescent="0.2">
      <c r="B26" s="140">
        <v>602000</v>
      </c>
      <c r="C26" s="147" t="s">
        <v>232</v>
      </c>
      <c r="D26" s="606">
        <f>D27-D28</f>
        <v>0</v>
      </c>
      <c r="E26" s="127">
        <f>E27-E28+E29</f>
        <v>-2206224</v>
      </c>
      <c r="F26" s="245">
        <f>F27-F28+F29</f>
        <v>2206224</v>
      </c>
      <c r="G26" s="127">
        <f>G27-G28+G29</f>
        <v>2206224</v>
      </c>
    </row>
    <row r="27" spans="2:10" s="62" customFormat="1" ht="15" x14ac:dyDescent="0.25">
      <c r="B27" s="142">
        <v>602100</v>
      </c>
      <c r="C27" s="141" t="s">
        <v>231</v>
      </c>
      <c r="D27" s="607">
        <f>E27+F27</f>
        <v>0</v>
      </c>
      <c r="E27" s="129">
        <f>E20</f>
        <v>0</v>
      </c>
      <c r="F27" s="246">
        <f t="shared" ref="F27:G29" si="0">F20</f>
        <v>0</v>
      </c>
      <c r="G27" s="129">
        <f t="shared" si="0"/>
        <v>0</v>
      </c>
    </row>
    <row r="28" spans="2:10" s="62" customFormat="1" ht="15" x14ac:dyDescent="0.25">
      <c r="B28" s="143">
        <v>602200</v>
      </c>
      <c r="C28" s="128" t="s">
        <v>40</v>
      </c>
      <c r="D28" s="607">
        <f>E28+F28</f>
        <v>0</v>
      </c>
      <c r="E28" s="129">
        <f>E21</f>
        <v>0</v>
      </c>
      <c r="F28" s="246">
        <f t="shared" si="0"/>
        <v>0</v>
      </c>
      <c r="G28" s="129">
        <f t="shared" si="0"/>
        <v>0</v>
      </c>
    </row>
    <row r="29" spans="2:10" s="133" customFormat="1" ht="60.75" customHeight="1" x14ac:dyDescent="0.25">
      <c r="B29" s="143">
        <v>602400</v>
      </c>
      <c r="C29" s="141" t="s">
        <v>59</v>
      </c>
      <c r="D29" s="607">
        <f>E29+F29</f>
        <v>0</v>
      </c>
      <c r="E29" s="129">
        <f>E22</f>
        <v>-2206224</v>
      </c>
      <c r="F29" s="246">
        <f t="shared" si="0"/>
        <v>2206224</v>
      </c>
      <c r="G29" s="129">
        <f t="shared" si="0"/>
        <v>2206224</v>
      </c>
    </row>
    <row r="30" spans="2:10" s="133" customFormat="1" ht="15.75" thickBot="1" x14ac:dyDescent="0.3">
      <c r="B30" s="148"/>
      <c r="C30" s="145" t="s">
        <v>111</v>
      </c>
      <c r="D30" s="610">
        <f>D25</f>
        <v>0</v>
      </c>
      <c r="E30" s="132">
        <f>E25</f>
        <v>-2206224</v>
      </c>
      <c r="F30" s="248">
        <f>F25</f>
        <v>2206224</v>
      </c>
      <c r="G30" s="132">
        <f>G25</f>
        <v>2206224</v>
      </c>
    </row>
    <row r="35" spans="2:7" s="26" customFormat="1" ht="18.75" x14ac:dyDescent="0.3">
      <c r="B35" s="26" t="s">
        <v>404</v>
      </c>
      <c r="D35" s="116"/>
      <c r="E35" s="648" t="s">
        <v>405</v>
      </c>
      <c r="F35" s="648"/>
      <c r="G35" s="648"/>
    </row>
    <row r="36" spans="2:7" ht="15.75" x14ac:dyDescent="0.25">
      <c r="B36" s="117"/>
      <c r="E36" s="117"/>
    </row>
  </sheetData>
  <mergeCells count="15">
    <mergeCell ref="E35:G35"/>
    <mergeCell ref="B24:G24"/>
    <mergeCell ref="B14:B15"/>
    <mergeCell ref="C14:C15"/>
    <mergeCell ref="E14:E15"/>
    <mergeCell ref="F14:G14"/>
    <mergeCell ref="D14:D15"/>
    <mergeCell ref="B17:G17"/>
    <mergeCell ref="D4:G4"/>
    <mergeCell ref="D3:G3"/>
    <mergeCell ref="E1:G1"/>
    <mergeCell ref="B8:G8"/>
    <mergeCell ref="B11:C11"/>
    <mergeCell ref="B9:G9"/>
    <mergeCell ref="D2:G2"/>
  </mergeCells>
  <pageMargins left="0.70866141732283472" right="0.19685039370078741"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8"/>
  <sheetViews>
    <sheetView view="pageBreakPreview" zoomScale="80" zoomScaleNormal="80" zoomScaleSheetLayoutView="80" workbookViewId="0"/>
  </sheetViews>
  <sheetFormatPr defaultRowHeight="15" x14ac:dyDescent="0.25"/>
  <cols>
    <col min="1" max="1" width="11.140625" style="133" customWidth="1"/>
    <col min="2" max="2" width="12.140625" style="133" customWidth="1"/>
    <col min="3" max="3" width="11.7109375" style="133" customWidth="1"/>
    <col min="4" max="4" width="55.42578125" style="133" customWidth="1"/>
    <col min="5" max="5" width="19.7109375" style="133" customWidth="1"/>
    <col min="6" max="6" width="16.28515625" style="133" customWidth="1"/>
    <col min="7" max="7" width="16.85546875" style="133" customWidth="1"/>
    <col min="8" max="8" width="13.85546875" style="133" customWidth="1"/>
    <col min="9" max="9" width="15.42578125" style="133" customWidth="1"/>
    <col min="10" max="10" width="15.85546875" style="133" customWidth="1"/>
    <col min="11" max="11" width="15.5703125" style="133" customWidth="1"/>
    <col min="12" max="12" width="13.7109375" style="133" customWidth="1"/>
    <col min="13" max="13" width="13" style="133" customWidth="1"/>
    <col min="14" max="14" width="9.140625" style="133" customWidth="1"/>
    <col min="15" max="15" width="15.5703125" style="133" customWidth="1"/>
    <col min="16" max="16" width="17.28515625" style="133" customWidth="1"/>
    <col min="17" max="17" width="10.85546875" style="133" bestFit="1" customWidth="1"/>
    <col min="18" max="18" width="13.5703125" style="133" bestFit="1" customWidth="1"/>
    <col min="19" max="16384" width="9.140625" style="133"/>
  </cols>
  <sheetData>
    <row r="1" spans="1:16" x14ac:dyDescent="0.25">
      <c r="K1" s="701" t="s">
        <v>611</v>
      </c>
      <c r="L1" s="701"/>
      <c r="M1" s="701"/>
      <c r="N1" s="701"/>
      <c r="O1" s="701"/>
      <c r="P1" s="701"/>
    </row>
    <row r="2" spans="1:16" x14ac:dyDescent="0.25">
      <c r="C2" s="209"/>
      <c r="K2" s="701" t="str">
        <f>додаток_1!D2</f>
        <v xml:space="preserve"> до  рішення Здолбунівської міської ради</v>
      </c>
      <c r="L2" s="701"/>
      <c r="M2" s="701"/>
      <c r="N2" s="701"/>
      <c r="O2" s="701"/>
      <c r="P2" s="701"/>
    </row>
    <row r="3" spans="1:16" ht="21" customHeight="1" x14ac:dyDescent="0.25">
      <c r="K3" s="702" t="str">
        <f>додаток_1!D3</f>
        <v>"Про зміни до бюджету Здолбунівської міської територіальної громади на 2026 рік"</v>
      </c>
      <c r="L3" s="702"/>
      <c r="M3" s="702"/>
      <c r="N3" s="702"/>
      <c r="O3" s="702"/>
      <c r="P3" s="702"/>
    </row>
    <row r="4" spans="1:16" ht="15" customHeight="1" x14ac:dyDescent="0.25">
      <c r="K4" s="701" t="str">
        <f>додаток_1!D4</f>
        <v>від 12 серпня 2026 року № 3435</v>
      </c>
      <c r="L4" s="701"/>
      <c r="M4" s="701"/>
      <c r="N4" s="701"/>
      <c r="O4" s="701"/>
      <c r="P4" s="701"/>
    </row>
    <row r="5" spans="1:16" x14ac:dyDescent="0.25">
      <c r="B5" s="703" t="s">
        <v>410</v>
      </c>
      <c r="C5" s="703"/>
      <c r="D5" s="703"/>
      <c r="E5" s="703"/>
      <c r="F5" s="703"/>
      <c r="G5" s="703"/>
      <c r="H5" s="703"/>
      <c r="I5" s="703"/>
      <c r="J5" s="703"/>
      <c r="K5" s="703"/>
      <c r="L5" s="703"/>
      <c r="M5" s="703"/>
      <c r="N5" s="703"/>
      <c r="O5" s="703"/>
      <c r="P5" s="703"/>
    </row>
    <row r="6" spans="1:16" ht="17.25" customHeight="1" x14ac:dyDescent="0.25">
      <c r="B6" s="703" t="s">
        <v>462</v>
      </c>
      <c r="C6" s="703"/>
      <c r="D6" s="703"/>
      <c r="E6" s="703"/>
      <c r="F6" s="703"/>
      <c r="G6" s="703"/>
      <c r="H6" s="703"/>
      <c r="I6" s="703"/>
      <c r="J6" s="703"/>
      <c r="K6" s="703"/>
      <c r="L6" s="703"/>
      <c r="M6" s="703"/>
      <c r="N6" s="703"/>
      <c r="O6" s="703"/>
      <c r="P6" s="703"/>
    </row>
    <row r="7" spans="1:16" x14ac:dyDescent="0.25">
      <c r="A7" s="711">
        <v>1755900000</v>
      </c>
      <c r="B7" s="711"/>
      <c r="C7" s="64"/>
      <c r="D7" s="64"/>
      <c r="E7" s="64"/>
      <c r="F7" s="64"/>
      <c r="G7" s="64"/>
      <c r="H7" s="64"/>
      <c r="I7" s="64"/>
      <c r="J7" s="64"/>
      <c r="K7" s="64"/>
      <c r="L7" s="64"/>
      <c r="M7" s="64"/>
      <c r="N7" s="64"/>
      <c r="O7" s="210"/>
      <c r="P7" s="64"/>
    </row>
    <row r="8" spans="1:16" x14ac:dyDescent="0.25">
      <c r="A8" s="133" t="s">
        <v>129</v>
      </c>
      <c r="B8" s="64"/>
      <c r="C8" s="64"/>
      <c r="D8" s="64"/>
      <c r="E8" s="64"/>
      <c r="F8" s="64"/>
      <c r="G8" s="64"/>
      <c r="H8" s="64"/>
      <c r="I8" s="64"/>
      <c r="J8" s="64"/>
      <c r="K8" s="64"/>
      <c r="L8" s="64"/>
      <c r="M8" s="64"/>
      <c r="N8" s="64"/>
      <c r="O8" s="64"/>
      <c r="P8" s="64"/>
    </row>
    <row r="9" spans="1:16" ht="13.5" customHeight="1" thickBot="1" x14ac:dyDescent="0.3">
      <c r="P9" s="133" t="s">
        <v>19</v>
      </c>
    </row>
    <row r="10" spans="1:16" ht="18" customHeight="1" x14ac:dyDescent="0.25">
      <c r="A10" s="712" t="s">
        <v>125</v>
      </c>
      <c r="B10" s="716" t="s">
        <v>126</v>
      </c>
      <c r="C10" s="691" t="s">
        <v>115</v>
      </c>
      <c r="D10" s="698" t="s">
        <v>127</v>
      </c>
      <c r="E10" s="679" t="s">
        <v>15</v>
      </c>
      <c r="F10" s="680"/>
      <c r="G10" s="680"/>
      <c r="H10" s="680"/>
      <c r="I10" s="697"/>
      <c r="J10" s="679" t="s">
        <v>5</v>
      </c>
      <c r="K10" s="680"/>
      <c r="L10" s="680"/>
      <c r="M10" s="680"/>
      <c r="N10" s="680"/>
      <c r="O10" s="680"/>
      <c r="P10" s="704" t="s">
        <v>0</v>
      </c>
    </row>
    <row r="11" spans="1:16" ht="21" customHeight="1" x14ac:dyDescent="0.25">
      <c r="A11" s="713"/>
      <c r="B11" s="717"/>
      <c r="C11" s="692"/>
      <c r="D11" s="699"/>
      <c r="E11" s="694" t="s">
        <v>106</v>
      </c>
      <c r="F11" s="686" t="s">
        <v>43</v>
      </c>
      <c r="G11" s="707" t="s">
        <v>16</v>
      </c>
      <c r="H11" s="708"/>
      <c r="I11" s="688" t="s">
        <v>44</v>
      </c>
      <c r="J11" s="694" t="s">
        <v>106</v>
      </c>
      <c r="K11" s="683" t="s">
        <v>116</v>
      </c>
      <c r="L11" s="686" t="s">
        <v>43</v>
      </c>
      <c r="M11" s="707" t="s">
        <v>16</v>
      </c>
      <c r="N11" s="708"/>
      <c r="O11" s="709" t="s">
        <v>44</v>
      </c>
      <c r="P11" s="705"/>
    </row>
    <row r="12" spans="1:16" ht="36" customHeight="1" x14ac:dyDescent="0.25">
      <c r="A12" s="713"/>
      <c r="B12" s="717"/>
      <c r="C12" s="692"/>
      <c r="D12" s="699"/>
      <c r="E12" s="695"/>
      <c r="F12" s="686"/>
      <c r="G12" s="683" t="s">
        <v>17</v>
      </c>
      <c r="H12" s="683" t="s">
        <v>18</v>
      </c>
      <c r="I12" s="689"/>
      <c r="J12" s="695"/>
      <c r="K12" s="684"/>
      <c r="L12" s="686"/>
      <c r="M12" s="683" t="s">
        <v>17</v>
      </c>
      <c r="N12" s="681" t="s">
        <v>18</v>
      </c>
      <c r="O12" s="709"/>
      <c r="P12" s="705"/>
    </row>
    <row r="13" spans="1:16" ht="65.25" customHeight="1" thickBot="1" x14ac:dyDescent="0.3">
      <c r="A13" s="714"/>
      <c r="B13" s="682"/>
      <c r="C13" s="693"/>
      <c r="D13" s="700"/>
      <c r="E13" s="696"/>
      <c r="F13" s="687"/>
      <c r="G13" s="685"/>
      <c r="H13" s="685"/>
      <c r="I13" s="690"/>
      <c r="J13" s="715"/>
      <c r="K13" s="685"/>
      <c r="L13" s="687"/>
      <c r="M13" s="685"/>
      <c r="N13" s="682"/>
      <c r="O13" s="710"/>
      <c r="P13" s="706"/>
    </row>
    <row r="14" spans="1:16" ht="15.75" thickBot="1" x14ac:dyDescent="0.3">
      <c r="A14" s="136">
        <v>1</v>
      </c>
      <c r="B14" s="211">
        <v>2</v>
      </c>
      <c r="C14" s="211">
        <v>3</v>
      </c>
      <c r="D14" s="212">
        <v>4</v>
      </c>
      <c r="E14" s="239">
        <v>5</v>
      </c>
      <c r="F14" s="240">
        <v>6</v>
      </c>
      <c r="G14" s="241">
        <v>7</v>
      </c>
      <c r="H14" s="241">
        <v>8</v>
      </c>
      <c r="I14" s="242">
        <v>9</v>
      </c>
      <c r="J14" s="239">
        <v>10</v>
      </c>
      <c r="K14" s="240">
        <v>11</v>
      </c>
      <c r="L14" s="241">
        <v>12</v>
      </c>
      <c r="M14" s="241">
        <v>13</v>
      </c>
      <c r="N14" s="241">
        <v>14</v>
      </c>
      <c r="O14" s="243">
        <v>15</v>
      </c>
      <c r="P14" s="136">
        <v>16</v>
      </c>
    </row>
    <row r="15" spans="1:16" s="117" customFormat="1" ht="20.25" customHeight="1" thickBot="1" x14ac:dyDescent="0.3">
      <c r="A15" s="522" t="s">
        <v>149</v>
      </c>
      <c r="B15" s="523"/>
      <c r="C15" s="524"/>
      <c r="D15" s="525" t="s">
        <v>45</v>
      </c>
      <c r="E15" s="526">
        <f>E16</f>
        <v>4517323</v>
      </c>
      <c r="F15" s="527">
        <f t="shared" ref="F15:P15" si="0">F16</f>
        <v>3683303</v>
      </c>
      <c r="G15" s="527">
        <f t="shared" si="0"/>
        <v>0</v>
      </c>
      <c r="H15" s="527">
        <f t="shared" si="0"/>
        <v>0</v>
      </c>
      <c r="I15" s="528">
        <f t="shared" si="0"/>
        <v>834020</v>
      </c>
      <c r="J15" s="526">
        <f t="shared" si="0"/>
        <v>75000</v>
      </c>
      <c r="K15" s="527">
        <f t="shared" si="0"/>
        <v>75000</v>
      </c>
      <c r="L15" s="527">
        <f t="shared" si="0"/>
        <v>0</v>
      </c>
      <c r="M15" s="527">
        <f t="shared" si="0"/>
        <v>0</v>
      </c>
      <c r="N15" s="527">
        <f t="shared" si="0"/>
        <v>0</v>
      </c>
      <c r="O15" s="529">
        <f t="shared" si="0"/>
        <v>75000</v>
      </c>
      <c r="P15" s="530">
        <f t="shared" si="0"/>
        <v>4592323</v>
      </c>
    </row>
    <row r="16" spans="1:16" s="117" customFormat="1" ht="20.25" customHeight="1" thickBot="1" x14ac:dyDescent="0.3">
      <c r="A16" s="531" t="s">
        <v>150</v>
      </c>
      <c r="B16" s="532"/>
      <c r="C16" s="533"/>
      <c r="D16" s="534" t="s">
        <v>45</v>
      </c>
      <c r="E16" s="535">
        <f>E17+E22+E29+E33+E40+E44+E45+E46+E50+E51+E49+E34</f>
        <v>4517323</v>
      </c>
      <c r="F16" s="536">
        <f>F17+F22+F29+F33+F40+F44+F45+F46+F50+F51+F34</f>
        <v>3683303</v>
      </c>
      <c r="G16" s="536">
        <f t="shared" ref="G16:H16" si="1">G17+G22+G29+G33+G40+G44+G45+G46+G50+G51</f>
        <v>0</v>
      </c>
      <c r="H16" s="536">
        <f t="shared" si="1"/>
        <v>0</v>
      </c>
      <c r="I16" s="539">
        <f>I17+I22+I29+I33+I40+I44+I45+I46+I50+I51+I49</f>
        <v>834020</v>
      </c>
      <c r="J16" s="538">
        <f>J39+J41</f>
        <v>75000</v>
      </c>
      <c r="K16" s="536">
        <f>K17+K18+K19+K20+K21+K22+K23+K25+K26+K28+K29+K33+K34+K36+K37+K40+K41+K42+K43+K45+K46+K47+K48+K50+K51+K35+K38+K27</f>
        <v>75000</v>
      </c>
      <c r="L16" s="536">
        <f t="shared" ref="L16:N16" si="2">L17+L18+L19+L20+L21+L22+L23+L25+L26+L28+L29+L33+L34+L36+L37+L40+L41+L42+L43+L45+L46+L47+L48</f>
        <v>0</v>
      </c>
      <c r="M16" s="536">
        <f t="shared" si="2"/>
        <v>0</v>
      </c>
      <c r="N16" s="536">
        <f t="shared" si="2"/>
        <v>0</v>
      </c>
      <c r="O16" s="537">
        <f>O17+O18+O19+O20+O21+O22+O23+O25+O26+O28+O29+O33+O34+O36+O37+O40+O41+O42+O43+O45+O46+O47+O48+O50+O51+O35+O38+O39+O27</f>
        <v>75000</v>
      </c>
      <c r="P16" s="539">
        <f>P17+P22+P29+P33+P39+P40+P41+P44+P45+P46+P50+P51+P49+P34</f>
        <v>4592323</v>
      </c>
    </row>
    <row r="17" spans="1:18" s="117" customFormat="1" ht="68.25" customHeight="1" x14ac:dyDescent="0.25">
      <c r="A17" s="307" t="s">
        <v>88</v>
      </c>
      <c r="B17" s="308" t="s">
        <v>72</v>
      </c>
      <c r="C17" s="309" t="s">
        <v>46</v>
      </c>
      <c r="D17" s="310" t="s">
        <v>335</v>
      </c>
      <c r="E17" s="560">
        <f>F17</f>
        <v>300000</v>
      </c>
      <c r="F17" s="311">
        <v>300000</v>
      </c>
      <c r="G17" s="311"/>
      <c r="H17" s="311"/>
      <c r="I17" s="291"/>
      <c r="J17" s="560"/>
      <c r="K17" s="312"/>
      <c r="L17" s="311"/>
      <c r="M17" s="311"/>
      <c r="N17" s="311"/>
      <c r="O17" s="291"/>
      <c r="P17" s="573">
        <f>E17+J17</f>
        <v>300000</v>
      </c>
      <c r="Q17" s="313"/>
      <c r="R17" s="314"/>
    </row>
    <row r="18" spans="1:18" s="117" customFormat="1" ht="15.75" hidden="1" x14ac:dyDescent="0.25">
      <c r="A18" s="315" t="s">
        <v>89</v>
      </c>
      <c r="B18" s="316" t="s">
        <v>68</v>
      </c>
      <c r="C18" s="317" t="s">
        <v>55</v>
      </c>
      <c r="D18" s="318" t="s">
        <v>83</v>
      </c>
      <c r="E18" s="561">
        <f t="shared" ref="E18:E26" si="3">F18</f>
        <v>0</v>
      </c>
      <c r="F18" s="319"/>
      <c r="G18" s="319"/>
      <c r="H18" s="319"/>
      <c r="I18" s="167"/>
      <c r="J18" s="561"/>
      <c r="K18" s="320"/>
      <c r="L18" s="319"/>
      <c r="M18" s="319"/>
      <c r="N18" s="319"/>
      <c r="O18" s="167"/>
      <c r="P18" s="574">
        <f>E18</f>
        <v>0</v>
      </c>
    </row>
    <row r="19" spans="1:18" s="117" customFormat="1" ht="31.5" hidden="1" x14ac:dyDescent="0.25">
      <c r="A19" s="315" t="s">
        <v>319</v>
      </c>
      <c r="B19" s="163">
        <v>3032</v>
      </c>
      <c r="C19" s="317" t="s">
        <v>63</v>
      </c>
      <c r="D19" s="318" t="s">
        <v>320</v>
      </c>
      <c r="E19" s="561">
        <f t="shared" si="3"/>
        <v>0</v>
      </c>
      <c r="F19" s="319"/>
      <c r="G19" s="319"/>
      <c r="H19" s="319"/>
      <c r="I19" s="167"/>
      <c r="J19" s="561"/>
      <c r="K19" s="320"/>
      <c r="L19" s="319"/>
      <c r="M19" s="319"/>
      <c r="N19" s="319"/>
      <c r="O19" s="167"/>
      <c r="P19" s="574">
        <f>E19</f>
        <v>0</v>
      </c>
    </row>
    <row r="20" spans="1:18" s="117" customFormat="1" ht="47.25" hidden="1" x14ac:dyDescent="0.25">
      <c r="A20" s="315" t="s">
        <v>90</v>
      </c>
      <c r="B20" s="163">
        <v>3033</v>
      </c>
      <c r="C20" s="317" t="s">
        <v>63</v>
      </c>
      <c r="D20" s="318" t="s">
        <v>64</v>
      </c>
      <c r="E20" s="561">
        <f t="shared" si="3"/>
        <v>0</v>
      </c>
      <c r="F20" s="319"/>
      <c r="G20" s="319"/>
      <c r="H20" s="319"/>
      <c r="I20" s="167"/>
      <c r="J20" s="561"/>
      <c r="K20" s="320"/>
      <c r="L20" s="319"/>
      <c r="M20" s="319"/>
      <c r="N20" s="319"/>
      <c r="O20" s="167"/>
      <c r="P20" s="574">
        <f t="shared" ref="P20:P25" si="4">E20+J20</f>
        <v>0</v>
      </c>
      <c r="Q20" s="313"/>
    </row>
    <row r="21" spans="1:18" s="117" customFormat="1" ht="31.5" hidden="1" x14ac:dyDescent="0.25">
      <c r="A21" s="315" t="s">
        <v>212</v>
      </c>
      <c r="B21" s="163">
        <v>3035</v>
      </c>
      <c r="C21" s="317" t="s">
        <v>63</v>
      </c>
      <c r="D21" s="318" t="s">
        <v>321</v>
      </c>
      <c r="E21" s="561">
        <f>F21</f>
        <v>0</v>
      </c>
      <c r="F21" s="319"/>
      <c r="G21" s="319"/>
      <c r="H21" s="319"/>
      <c r="I21" s="167"/>
      <c r="J21" s="561"/>
      <c r="K21" s="320"/>
      <c r="L21" s="319"/>
      <c r="M21" s="319"/>
      <c r="N21" s="319"/>
      <c r="O21" s="167"/>
      <c r="P21" s="574">
        <f t="shared" si="4"/>
        <v>0</v>
      </c>
    </row>
    <row r="22" spans="1:18" s="117" customFormat="1" ht="63" hidden="1" x14ac:dyDescent="0.25">
      <c r="A22" s="322" t="s">
        <v>258</v>
      </c>
      <c r="B22" s="323">
        <v>3104</v>
      </c>
      <c r="C22" s="324" t="s">
        <v>256</v>
      </c>
      <c r="D22" s="325" t="s">
        <v>257</v>
      </c>
      <c r="E22" s="561">
        <f>F22</f>
        <v>0</v>
      </c>
      <c r="F22" s="326"/>
      <c r="G22" s="319"/>
      <c r="H22" s="319"/>
      <c r="I22" s="327"/>
      <c r="J22" s="561">
        <f>K22</f>
        <v>0</v>
      </c>
      <c r="K22" s="320">
        <f>O22</f>
        <v>0</v>
      </c>
      <c r="L22" s="319"/>
      <c r="M22" s="319"/>
      <c r="N22" s="319"/>
      <c r="O22" s="167"/>
      <c r="P22" s="574">
        <f>E22+J22</f>
        <v>0</v>
      </c>
    </row>
    <row r="23" spans="1:18" s="117" customFormat="1" ht="31.5" hidden="1" x14ac:dyDescent="0.25">
      <c r="A23" s="315" t="s">
        <v>300</v>
      </c>
      <c r="B23" s="316" t="s">
        <v>301</v>
      </c>
      <c r="C23" s="317" t="s">
        <v>173</v>
      </c>
      <c r="D23" s="328" t="s">
        <v>302</v>
      </c>
      <c r="E23" s="562">
        <f>F23</f>
        <v>0</v>
      </c>
      <c r="F23" s="326"/>
      <c r="G23" s="319"/>
      <c r="H23" s="319"/>
      <c r="I23" s="167"/>
      <c r="J23" s="563"/>
      <c r="K23" s="329"/>
      <c r="L23" s="330"/>
      <c r="M23" s="330"/>
      <c r="N23" s="330"/>
      <c r="O23" s="194"/>
      <c r="P23" s="574">
        <f>E23+J23</f>
        <v>0</v>
      </c>
    </row>
    <row r="24" spans="1:18" s="117" customFormat="1" ht="64.5" hidden="1" customHeight="1" x14ac:dyDescent="0.25">
      <c r="A24" s="237" t="s">
        <v>255</v>
      </c>
      <c r="B24" s="451">
        <v>3160</v>
      </c>
      <c r="C24" s="213" t="s">
        <v>65</v>
      </c>
      <c r="D24" s="450" t="s">
        <v>254</v>
      </c>
      <c r="E24" s="562"/>
      <c r="F24" s="326"/>
      <c r="G24" s="319"/>
      <c r="H24" s="319"/>
      <c r="I24" s="167"/>
      <c r="J24" s="563"/>
      <c r="K24" s="329"/>
      <c r="L24" s="330"/>
      <c r="M24" s="330"/>
      <c r="N24" s="330"/>
      <c r="O24" s="194"/>
      <c r="P24" s="574">
        <f>E24+J24</f>
        <v>0</v>
      </c>
    </row>
    <row r="25" spans="1:18" s="117" customFormat="1" ht="85.5" hidden="1" customHeight="1" x14ac:dyDescent="0.25">
      <c r="A25" s="237" t="s">
        <v>455</v>
      </c>
      <c r="B25" s="391">
        <v>3225</v>
      </c>
      <c r="C25" s="213" t="s">
        <v>456</v>
      </c>
      <c r="D25" s="238" t="s">
        <v>457</v>
      </c>
      <c r="E25" s="563">
        <f t="shared" si="3"/>
        <v>0</v>
      </c>
      <c r="F25" s="330"/>
      <c r="G25" s="332"/>
      <c r="H25" s="332"/>
      <c r="I25" s="333"/>
      <c r="J25" s="568">
        <f>K25</f>
        <v>0</v>
      </c>
      <c r="K25" s="334">
        <f>O25</f>
        <v>0</v>
      </c>
      <c r="L25" s="335"/>
      <c r="M25" s="335"/>
      <c r="N25" s="335"/>
      <c r="O25" s="336"/>
      <c r="P25" s="575">
        <f t="shared" si="4"/>
        <v>0</v>
      </c>
    </row>
    <row r="26" spans="1:18" s="117" customFormat="1" ht="31.5" hidden="1" x14ac:dyDescent="0.25">
      <c r="A26" s="315" t="s">
        <v>121</v>
      </c>
      <c r="B26" s="316" t="s">
        <v>100</v>
      </c>
      <c r="C26" s="317" t="s">
        <v>48</v>
      </c>
      <c r="D26" s="318" t="s">
        <v>619</v>
      </c>
      <c r="E26" s="560">
        <f t="shared" si="3"/>
        <v>0</v>
      </c>
      <c r="F26" s="337"/>
      <c r="G26" s="311"/>
      <c r="H26" s="311"/>
      <c r="I26" s="291"/>
      <c r="J26" s="561"/>
      <c r="K26" s="320"/>
      <c r="L26" s="319"/>
      <c r="M26" s="319"/>
      <c r="N26" s="319"/>
      <c r="O26" s="167"/>
      <c r="P26" s="574">
        <f t="shared" ref="P26:P32" si="5">E26+J26</f>
        <v>0</v>
      </c>
    </row>
    <row r="27" spans="1:18" s="117" customFormat="1" ht="69" hidden="1" customHeight="1" x14ac:dyDescent="0.25">
      <c r="A27" s="478" t="s">
        <v>505</v>
      </c>
      <c r="B27" s="480" t="s">
        <v>616</v>
      </c>
      <c r="C27" s="481" t="s">
        <v>48</v>
      </c>
      <c r="D27" s="479" t="s">
        <v>506</v>
      </c>
      <c r="E27" s="560"/>
      <c r="F27" s="337"/>
      <c r="G27" s="311"/>
      <c r="H27" s="311"/>
      <c r="I27" s="291"/>
      <c r="J27" s="561"/>
      <c r="K27" s="320"/>
      <c r="L27" s="319"/>
      <c r="M27" s="319"/>
      <c r="N27" s="319"/>
      <c r="O27" s="167"/>
      <c r="P27" s="574">
        <f t="shared" si="5"/>
        <v>0</v>
      </c>
    </row>
    <row r="28" spans="1:18" s="117" customFormat="1" ht="15.75" hidden="1" x14ac:dyDescent="0.25">
      <c r="A28" s="315" t="s">
        <v>122</v>
      </c>
      <c r="B28" s="316" t="s">
        <v>101</v>
      </c>
      <c r="C28" s="317" t="s">
        <v>51</v>
      </c>
      <c r="D28" s="318" t="s">
        <v>102</v>
      </c>
      <c r="E28" s="561">
        <f>F28</f>
        <v>0</v>
      </c>
      <c r="F28" s="326"/>
      <c r="G28" s="319"/>
      <c r="H28" s="319"/>
      <c r="I28" s="167"/>
      <c r="J28" s="561"/>
      <c r="K28" s="320"/>
      <c r="L28" s="319"/>
      <c r="M28" s="319"/>
      <c r="N28" s="319"/>
      <c r="O28" s="167"/>
      <c r="P28" s="574">
        <f t="shared" si="5"/>
        <v>0</v>
      </c>
      <c r="Q28" s="313"/>
    </row>
    <row r="29" spans="1:18" s="189" customFormat="1" ht="36.75" customHeight="1" x14ac:dyDescent="0.25">
      <c r="A29" s="315" t="s">
        <v>340</v>
      </c>
      <c r="B29" s="173" t="s">
        <v>341</v>
      </c>
      <c r="C29" s="338"/>
      <c r="D29" s="339" t="s">
        <v>342</v>
      </c>
      <c r="E29" s="564">
        <f>E30+E31+E32</f>
        <v>370000</v>
      </c>
      <c r="F29" s="340">
        <f>F30+F31+F32</f>
        <v>370000</v>
      </c>
      <c r="G29" s="340"/>
      <c r="H29" s="340"/>
      <c r="I29" s="161"/>
      <c r="J29" s="564"/>
      <c r="K29" s="340"/>
      <c r="L29" s="340"/>
      <c r="M29" s="340"/>
      <c r="N29" s="340"/>
      <c r="O29" s="161"/>
      <c r="P29" s="574">
        <f>E29+J29</f>
        <v>370000</v>
      </c>
      <c r="Q29" s="341"/>
    </row>
    <row r="30" spans="1:18" s="349" customFormat="1" ht="42" customHeight="1" x14ac:dyDescent="0.25">
      <c r="A30" s="342" t="s">
        <v>135</v>
      </c>
      <c r="B30" s="343" t="s">
        <v>136</v>
      </c>
      <c r="C30" s="344" t="s">
        <v>49</v>
      </c>
      <c r="D30" s="345" t="s">
        <v>137</v>
      </c>
      <c r="E30" s="565">
        <f t="shared" ref="E30:E36" si="6">F30</f>
        <v>170000</v>
      </c>
      <c r="F30" s="346">
        <v>170000</v>
      </c>
      <c r="G30" s="347"/>
      <c r="H30" s="347"/>
      <c r="I30" s="327"/>
      <c r="J30" s="565"/>
      <c r="K30" s="348"/>
      <c r="L30" s="347"/>
      <c r="M30" s="347"/>
      <c r="N30" s="347"/>
      <c r="O30" s="327"/>
      <c r="P30" s="576">
        <f t="shared" si="5"/>
        <v>170000</v>
      </c>
    </row>
    <row r="31" spans="1:18" s="349" customFormat="1" ht="37.5" hidden="1" customHeight="1" x14ac:dyDescent="0.25">
      <c r="A31" s="342" t="s">
        <v>186</v>
      </c>
      <c r="B31" s="343" t="s">
        <v>187</v>
      </c>
      <c r="C31" s="344" t="s">
        <v>49</v>
      </c>
      <c r="D31" s="345" t="s">
        <v>188</v>
      </c>
      <c r="E31" s="565">
        <f t="shared" si="6"/>
        <v>0</v>
      </c>
      <c r="F31" s="346"/>
      <c r="G31" s="347"/>
      <c r="H31" s="347"/>
      <c r="I31" s="327"/>
      <c r="J31" s="565"/>
      <c r="K31" s="348"/>
      <c r="L31" s="347"/>
      <c r="M31" s="347"/>
      <c r="N31" s="347"/>
      <c r="O31" s="327"/>
      <c r="P31" s="576">
        <f t="shared" si="5"/>
        <v>0</v>
      </c>
    </row>
    <row r="32" spans="1:18" s="349" customFormat="1" ht="39" customHeight="1" x14ac:dyDescent="0.25">
      <c r="A32" s="342" t="s">
        <v>261</v>
      </c>
      <c r="B32" s="343" t="s">
        <v>260</v>
      </c>
      <c r="C32" s="344" t="s">
        <v>49</v>
      </c>
      <c r="D32" s="345" t="s">
        <v>262</v>
      </c>
      <c r="E32" s="565">
        <f>F32+I32</f>
        <v>200000</v>
      </c>
      <c r="F32" s="347">
        <v>200000</v>
      </c>
      <c r="G32" s="347"/>
      <c r="H32" s="347"/>
      <c r="I32" s="327"/>
      <c r="J32" s="565"/>
      <c r="K32" s="348"/>
      <c r="L32" s="347"/>
      <c r="M32" s="347"/>
      <c r="N32" s="347"/>
      <c r="O32" s="327"/>
      <c r="P32" s="576">
        <f t="shared" si="5"/>
        <v>200000</v>
      </c>
    </row>
    <row r="33" spans="1:16" s="117" customFormat="1" ht="24.75" customHeight="1" x14ac:dyDescent="0.25">
      <c r="A33" s="315" t="s">
        <v>91</v>
      </c>
      <c r="B33" s="316" t="s">
        <v>76</v>
      </c>
      <c r="C33" s="317" t="s">
        <v>49</v>
      </c>
      <c r="D33" s="350" t="s">
        <v>77</v>
      </c>
      <c r="E33" s="566">
        <f>F33+I33</f>
        <v>1950000</v>
      </c>
      <c r="F33" s="351">
        <f>50000+150000+50000+400000+636000+100000+50000-99000+258980+200000+50000</f>
        <v>1845980</v>
      </c>
      <c r="G33" s="319"/>
      <c r="H33" s="351"/>
      <c r="I33" s="352">
        <f>99000+5020</f>
        <v>104020</v>
      </c>
      <c r="J33" s="561">
        <f>K33</f>
        <v>0</v>
      </c>
      <c r="K33" s="320">
        <f>O33</f>
        <v>0</v>
      </c>
      <c r="L33" s="319"/>
      <c r="M33" s="319"/>
      <c r="N33" s="319"/>
      <c r="O33" s="167"/>
      <c r="P33" s="574">
        <f>E33+J33</f>
        <v>1950000</v>
      </c>
    </row>
    <row r="34" spans="1:16" s="117" customFormat="1" ht="114.75" customHeight="1" x14ac:dyDescent="0.25">
      <c r="A34" s="315" t="s">
        <v>408</v>
      </c>
      <c r="B34" s="316" t="s">
        <v>406</v>
      </c>
      <c r="C34" s="317" t="s">
        <v>246</v>
      </c>
      <c r="D34" s="453" t="s">
        <v>407</v>
      </c>
      <c r="E34" s="566">
        <f t="shared" si="6"/>
        <v>465323</v>
      </c>
      <c r="F34" s="351">
        <v>465323</v>
      </c>
      <c r="G34" s="319"/>
      <c r="H34" s="351"/>
      <c r="I34" s="352"/>
      <c r="J34" s="561"/>
      <c r="K34" s="320"/>
      <c r="L34" s="319"/>
      <c r="M34" s="319"/>
      <c r="N34" s="319"/>
      <c r="O34" s="167"/>
      <c r="P34" s="574">
        <f>E34+J34</f>
        <v>465323</v>
      </c>
    </row>
    <row r="35" spans="1:16" s="117" customFormat="1" ht="66.75" hidden="1" customHeight="1" x14ac:dyDescent="0.25">
      <c r="A35" s="315" t="s">
        <v>322</v>
      </c>
      <c r="B35" s="316" t="s">
        <v>323</v>
      </c>
      <c r="C35" s="317" t="s">
        <v>246</v>
      </c>
      <c r="D35" s="452" t="s">
        <v>488</v>
      </c>
      <c r="E35" s="566"/>
      <c r="F35" s="351"/>
      <c r="G35" s="319"/>
      <c r="H35" s="351"/>
      <c r="I35" s="352"/>
      <c r="J35" s="561">
        <f>K35</f>
        <v>0</v>
      </c>
      <c r="K35" s="320">
        <f>O35</f>
        <v>0</v>
      </c>
      <c r="L35" s="319"/>
      <c r="M35" s="319"/>
      <c r="N35" s="319"/>
      <c r="O35" s="167"/>
      <c r="P35" s="574">
        <f>E35+J35</f>
        <v>0</v>
      </c>
    </row>
    <row r="36" spans="1:16" s="117" customFormat="1" ht="15.75" hidden="1" x14ac:dyDescent="0.25">
      <c r="A36" s="315" t="s">
        <v>92</v>
      </c>
      <c r="B36" s="163">
        <v>7130</v>
      </c>
      <c r="C36" s="317" t="s">
        <v>54</v>
      </c>
      <c r="D36" s="318" t="s">
        <v>66</v>
      </c>
      <c r="E36" s="561">
        <f t="shared" si="6"/>
        <v>0</v>
      </c>
      <c r="F36" s="319"/>
      <c r="G36" s="319"/>
      <c r="H36" s="319"/>
      <c r="I36" s="167"/>
      <c r="J36" s="561"/>
      <c r="K36" s="320"/>
      <c r="L36" s="319"/>
      <c r="M36" s="319"/>
      <c r="N36" s="319"/>
      <c r="O36" s="167"/>
      <c r="P36" s="574">
        <f>E36+J36</f>
        <v>0</v>
      </c>
    </row>
    <row r="37" spans="1:16" s="117" customFormat="1" ht="31.5" hidden="1" x14ac:dyDescent="0.25">
      <c r="A37" s="315" t="s">
        <v>93</v>
      </c>
      <c r="B37" s="163">
        <v>7350</v>
      </c>
      <c r="C37" s="317" t="s">
        <v>82</v>
      </c>
      <c r="D37" s="318" t="s">
        <v>81</v>
      </c>
      <c r="E37" s="565"/>
      <c r="F37" s="347"/>
      <c r="G37" s="347"/>
      <c r="H37" s="347"/>
      <c r="I37" s="327"/>
      <c r="J37" s="561">
        <f>K37</f>
        <v>0</v>
      </c>
      <c r="K37" s="320">
        <f>O37</f>
        <v>0</v>
      </c>
      <c r="L37" s="319"/>
      <c r="M37" s="319"/>
      <c r="N37" s="319"/>
      <c r="O37" s="167"/>
      <c r="P37" s="574">
        <f>J37</f>
        <v>0</v>
      </c>
    </row>
    <row r="38" spans="1:16" s="117" customFormat="1" ht="31.5" hidden="1" x14ac:dyDescent="0.25">
      <c r="A38" s="315" t="s">
        <v>431</v>
      </c>
      <c r="B38" s="163">
        <v>7367</v>
      </c>
      <c r="C38" s="317" t="s">
        <v>53</v>
      </c>
      <c r="D38" s="318" t="s">
        <v>432</v>
      </c>
      <c r="E38" s="565"/>
      <c r="F38" s="347"/>
      <c r="G38" s="347"/>
      <c r="H38" s="347"/>
      <c r="I38" s="327"/>
      <c r="J38" s="561">
        <f>K38</f>
        <v>0</v>
      </c>
      <c r="K38" s="320">
        <f>O38</f>
        <v>0</v>
      </c>
      <c r="L38" s="319"/>
      <c r="M38" s="319"/>
      <c r="N38" s="319"/>
      <c r="O38" s="167"/>
      <c r="P38" s="574">
        <f>J38</f>
        <v>0</v>
      </c>
    </row>
    <row r="39" spans="1:16" s="117" customFormat="1" ht="31.5" hidden="1" x14ac:dyDescent="0.25">
      <c r="A39" s="315" t="s">
        <v>431</v>
      </c>
      <c r="B39" s="163">
        <v>7367</v>
      </c>
      <c r="C39" s="317" t="s">
        <v>53</v>
      </c>
      <c r="D39" s="318" t="s">
        <v>432</v>
      </c>
      <c r="E39" s="565"/>
      <c r="F39" s="347"/>
      <c r="G39" s="347"/>
      <c r="H39" s="347"/>
      <c r="I39" s="327"/>
      <c r="J39" s="561">
        <f>O39</f>
        <v>0</v>
      </c>
      <c r="K39" s="320"/>
      <c r="L39" s="319"/>
      <c r="M39" s="319"/>
      <c r="N39" s="319"/>
      <c r="O39" s="167"/>
      <c r="P39" s="574">
        <f>J39</f>
        <v>0</v>
      </c>
    </row>
    <row r="40" spans="1:16" s="117" customFormat="1" ht="47.25" x14ac:dyDescent="0.25">
      <c r="A40" s="315" t="s">
        <v>94</v>
      </c>
      <c r="B40" s="163">
        <v>7461</v>
      </c>
      <c r="C40" s="317" t="s">
        <v>79</v>
      </c>
      <c r="D40" s="318" t="s">
        <v>80</v>
      </c>
      <c r="E40" s="561">
        <f>F40</f>
        <v>350000</v>
      </c>
      <c r="F40" s="319">
        <v>350000</v>
      </c>
      <c r="G40" s="319"/>
      <c r="H40" s="319"/>
      <c r="I40" s="167"/>
      <c r="J40" s="561"/>
      <c r="K40" s="320"/>
      <c r="L40" s="319"/>
      <c r="M40" s="319"/>
      <c r="N40" s="319"/>
      <c r="O40" s="167"/>
      <c r="P40" s="574">
        <f>E40+J40</f>
        <v>350000</v>
      </c>
    </row>
    <row r="41" spans="1:16" s="117" customFormat="1" ht="39" customHeight="1" x14ac:dyDescent="0.25">
      <c r="A41" s="315" t="s">
        <v>95</v>
      </c>
      <c r="B41" s="163">
        <v>7670</v>
      </c>
      <c r="C41" s="317" t="s">
        <v>53</v>
      </c>
      <c r="D41" s="318" t="s">
        <v>67</v>
      </c>
      <c r="E41" s="565"/>
      <c r="F41" s="347"/>
      <c r="G41" s="347"/>
      <c r="H41" s="347"/>
      <c r="I41" s="327"/>
      <c r="J41" s="561">
        <f>K41</f>
        <v>75000</v>
      </c>
      <c r="K41" s="320">
        <f>O41</f>
        <v>75000</v>
      </c>
      <c r="L41" s="319"/>
      <c r="M41" s="319"/>
      <c r="N41" s="319"/>
      <c r="O41" s="167">
        <v>75000</v>
      </c>
      <c r="P41" s="574">
        <f>J41</f>
        <v>75000</v>
      </c>
    </row>
    <row r="42" spans="1:16" s="117" customFormat="1" ht="31.5" hidden="1" x14ac:dyDescent="0.25">
      <c r="A42" s="315" t="s">
        <v>96</v>
      </c>
      <c r="B42" s="163">
        <v>7680</v>
      </c>
      <c r="C42" s="317" t="s">
        <v>53</v>
      </c>
      <c r="D42" s="318" t="s">
        <v>78</v>
      </c>
      <c r="E42" s="561">
        <f>F42</f>
        <v>0</v>
      </c>
      <c r="F42" s="319"/>
      <c r="G42" s="347"/>
      <c r="H42" s="347"/>
      <c r="I42" s="327"/>
      <c r="J42" s="561"/>
      <c r="K42" s="320"/>
      <c r="L42" s="319"/>
      <c r="M42" s="319"/>
      <c r="N42" s="319"/>
      <c r="O42" s="167"/>
      <c r="P42" s="574">
        <f t="shared" ref="P42:P47" si="7">E42+J42</f>
        <v>0</v>
      </c>
    </row>
    <row r="43" spans="1:16" s="117" customFormat="1" ht="26.25" hidden="1" customHeight="1" x14ac:dyDescent="0.25">
      <c r="A43" s="315" t="s">
        <v>99</v>
      </c>
      <c r="B43" s="163">
        <v>7693</v>
      </c>
      <c r="C43" s="317" t="s">
        <v>53</v>
      </c>
      <c r="D43" s="318" t="s">
        <v>98</v>
      </c>
      <c r="E43" s="561">
        <f>F43</f>
        <v>0</v>
      </c>
      <c r="F43" s="319"/>
      <c r="G43" s="319"/>
      <c r="H43" s="319"/>
      <c r="I43" s="167"/>
      <c r="J43" s="561"/>
      <c r="K43" s="320"/>
      <c r="L43" s="319"/>
      <c r="M43" s="319"/>
      <c r="N43" s="319"/>
      <c r="O43" s="167"/>
      <c r="P43" s="574">
        <f t="shared" si="7"/>
        <v>0</v>
      </c>
    </row>
    <row r="44" spans="1:16" s="117" customFormat="1" ht="47.25" hidden="1" x14ac:dyDescent="0.25">
      <c r="A44" s="315" t="s">
        <v>585</v>
      </c>
      <c r="B44" s="163">
        <v>7700</v>
      </c>
      <c r="C44" s="353" t="s">
        <v>55</v>
      </c>
      <c r="D44" s="318" t="s">
        <v>586</v>
      </c>
      <c r="E44" s="561">
        <f>F44</f>
        <v>0</v>
      </c>
      <c r="F44" s="319"/>
      <c r="G44" s="319"/>
      <c r="H44" s="319"/>
      <c r="I44" s="167"/>
      <c r="J44" s="561">
        <f>O44</f>
        <v>0</v>
      </c>
      <c r="K44" s="354"/>
      <c r="L44" s="319"/>
      <c r="M44" s="319"/>
      <c r="N44" s="319"/>
      <c r="O44" s="167"/>
      <c r="P44" s="577">
        <f>E44+J44</f>
        <v>0</v>
      </c>
    </row>
    <row r="45" spans="1:16" s="117" customFormat="1" ht="36.75" hidden="1" customHeight="1" x14ac:dyDescent="0.25">
      <c r="A45" s="315" t="s">
        <v>247</v>
      </c>
      <c r="B45" s="163">
        <v>8110</v>
      </c>
      <c r="C45" s="317" t="s">
        <v>249</v>
      </c>
      <c r="D45" s="318" t="s">
        <v>248</v>
      </c>
      <c r="E45" s="561">
        <f>F45</f>
        <v>0</v>
      </c>
      <c r="F45" s="319"/>
      <c r="G45" s="319"/>
      <c r="H45" s="319"/>
      <c r="I45" s="167"/>
      <c r="J45" s="561">
        <f>K45</f>
        <v>0</v>
      </c>
      <c r="K45" s="320">
        <f>O45</f>
        <v>0</v>
      </c>
      <c r="L45" s="319"/>
      <c r="M45" s="319"/>
      <c r="N45" s="319"/>
      <c r="O45" s="167"/>
      <c r="P45" s="574">
        <f t="shared" si="7"/>
        <v>0</v>
      </c>
    </row>
    <row r="46" spans="1:16" s="117" customFormat="1" ht="31.5" x14ac:dyDescent="0.25">
      <c r="A46" s="315" t="s">
        <v>252</v>
      </c>
      <c r="B46" s="163">
        <v>8220</v>
      </c>
      <c r="C46" s="317" t="s">
        <v>215</v>
      </c>
      <c r="D46" s="318" t="s">
        <v>253</v>
      </c>
      <c r="E46" s="561">
        <f>F46</f>
        <v>52000</v>
      </c>
      <c r="F46" s="319">
        <v>52000</v>
      </c>
      <c r="G46" s="319"/>
      <c r="H46" s="319"/>
      <c r="I46" s="167"/>
      <c r="J46" s="561"/>
      <c r="K46" s="320"/>
      <c r="L46" s="319"/>
      <c r="M46" s="319"/>
      <c r="N46" s="319"/>
      <c r="O46" s="167"/>
      <c r="P46" s="574">
        <f t="shared" si="7"/>
        <v>52000</v>
      </c>
    </row>
    <row r="47" spans="1:16" s="117" customFormat="1" ht="15.75" hidden="1" x14ac:dyDescent="0.25">
      <c r="A47" s="315" t="s">
        <v>250</v>
      </c>
      <c r="B47" s="163">
        <v>8240</v>
      </c>
      <c r="C47" s="317" t="s">
        <v>215</v>
      </c>
      <c r="D47" s="318" t="s">
        <v>251</v>
      </c>
      <c r="E47" s="561">
        <f>F47+I47</f>
        <v>0</v>
      </c>
      <c r="F47" s="319"/>
      <c r="G47" s="319"/>
      <c r="H47" s="319"/>
      <c r="I47" s="167"/>
      <c r="J47" s="561">
        <f>K47</f>
        <v>0</v>
      </c>
      <c r="K47" s="320">
        <f>O47</f>
        <v>0</v>
      </c>
      <c r="L47" s="319"/>
      <c r="M47" s="319"/>
      <c r="N47" s="319"/>
      <c r="O47" s="167"/>
      <c r="P47" s="574">
        <f t="shared" si="7"/>
        <v>0</v>
      </c>
    </row>
    <row r="48" spans="1:16" s="117" customFormat="1" ht="20.25" hidden="1" customHeight="1" x14ac:dyDescent="0.25">
      <c r="A48" s="315" t="s">
        <v>97</v>
      </c>
      <c r="B48" s="163">
        <v>8340</v>
      </c>
      <c r="C48" s="317" t="s">
        <v>84</v>
      </c>
      <c r="D48" s="318" t="s">
        <v>85</v>
      </c>
      <c r="E48" s="565"/>
      <c r="F48" s="347"/>
      <c r="G48" s="347"/>
      <c r="H48" s="347"/>
      <c r="I48" s="327"/>
      <c r="J48" s="561">
        <f>L48+O48</f>
        <v>0</v>
      </c>
      <c r="K48" s="320"/>
      <c r="L48" s="319"/>
      <c r="M48" s="319"/>
      <c r="N48" s="319"/>
      <c r="O48" s="167"/>
      <c r="P48" s="574">
        <f>J48+E48</f>
        <v>0</v>
      </c>
    </row>
    <row r="49" spans="1:17" s="117" customFormat="1" ht="21" customHeight="1" x14ac:dyDescent="0.25">
      <c r="A49" s="315" t="s">
        <v>646</v>
      </c>
      <c r="B49" s="163">
        <v>9150</v>
      </c>
      <c r="C49" s="317" t="s">
        <v>68</v>
      </c>
      <c r="D49" s="318" t="s">
        <v>268</v>
      </c>
      <c r="E49" s="561">
        <f>I49</f>
        <v>500000</v>
      </c>
      <c r="F49" s="355"/>
      <c r="G49" s="319"/>
      <c r="H49" s="319"/>
      <c r="I49" s="167">
        <v>500000</v>
      </c>
      <c r="J49" s="560">
        <f>K49</f>
        <v>0</v>
      </c>
      <c r="K49" s="312">
        <f>O49</f>
        <v>0</v>
      </c>
      <c r="L49" s="311"/>
      <c r="M49" s="311"/>
      <c r="N49" s="311"/>
      <c r="O49" s="291"/>
      <c r="P49" s="577">
        <f>E49+J49</f>
        <v>500000</v>
      </c>
    </row>
    <row r="50" spans="1:17" s="117" customFormat="1" ht="22.5" customHeight="1" x14ac:dyDescent="0.25">
      <c r="A50" s="315" t="s">
        <v>208</v>
      </c>
      <c r="B50" s="163">
        <v>9770</v>
      </c>
      <c r="C50" s="353" t="s">
        <v>68</v>
      </c>
      <c r="D50" s="350" t="s">
        <v>189</v>
      </c>
      <c r="E50" s="561">
        <f>F50+I50</f>
        <v>430000</v>
      </c>
      <c r="F50" s="355">
        <v>200000</v>
      </c>
      <c r="G50" s="319"/>
      <c r="H50" s="319"/>
      <c r="I50" s="167">
        <v>230000</v>
      </c>
      <c r="J50" s="561">
        <f>K50</f>
        <v>0</v>
      </c>
      <c r="K50" s="320">
        <f>O50</f>
        <v>0</v>
      </c>
      <c r="L50" s="319"/>
      <c r="M50" s="319"/>
      <c r="N50" s="319"/>
      <c r="O50" s="167"/>
      <c r="P50" s="577">
        <f>E50+J50</f>
        <v>430000</v>
      </c>
    </row>
    <row r="51" spans="1:17" s="117" customFormat="1" ht="48" customHeight="1" thickBot="1" x14ac:dyDescent="0.3">
      <c r="A51" s="356" t="s">
        <v>210</v>
      </c>
      <c r="B51" s="357">
        <v>9800</v>
      </c>
      <c r="C51" s="358" t="s">
        <v>68</v>
      </c>
      <c r="D51" s="359" t="s">
        <v>211</v>
      </c>
      <c r="E51" s="567">
        <f>F51+I51</f>
        <v>100000</v>
      </c>
      <c r="F51" s="360">
        <v>100000</v>
      </c>
      <c r="G51" s="360"/>
      <c r="H51" s="360"/>
      <c r="I51" s="361"/>
      <c r="J51" s="567">
        <f>K51</f>
        <v>0</v>
      </c>
      <c r="K51" s="360">
        <f>O51</f>
        <v>0</v>
      </c>
      <c r="L51" s="360"/>
      <c r="M51" s="360"/>
      <c r="N51" s="360"/>
      <c r="O51" s="361"/>
      <c r="P51" s="578">
        <f>E51+J51</f>
        <v>100000</v>
      </c>
    </row>
    <row r="52" spans="1:17" s="117" customFormat="1" ht="32.25" thickBot="1" x14ac:dyDescent="0.3">
      <c r="A52" s="508" t="s">
        <v>151</v>
      </c>
      <c r="B52" s="540"/>
      <c r="C52" s="541"/>
      <c r="D52" s="547" t="s">
        <v>153</v>
      </c>
      <c r="E52" s="543">
        <f>E53</f>
        <v>15587012</v>
      </c>
      <c r="F52" s="548">
        <f>F53</f>
        <v>15289922</v>
      </c>
      <c r="G52" s="548">
        <f t="shared" ref="G52:O52" si="8">G53</f>
        <v>2005087</v>
      </c>
      <c r="H52" s="548">
        <f t="shared" si="8"/>
        <v>251600</v>
      </c>
      <c r="I52" s="549">
        <f t="shared" si="8"/>
        <v>-7475</v>
      </c>
      <c r="J52" s="544">
        <f t="shared" si="8"/>
        <v>1195435</v>
      </c>
      <c r="K52" s="544">
        <f t="shared" si="8"/>
        <v>0</v>
      </c>
      <c r="L52" s="544">
        <f t="shared" si="8"/>
        <v>0</v>
      </c>
      <c r="M52" s="544">
        <f t="shared" si="8"/>
        <v>0</v>
      </c>
      <c r="N52" s="544">
        <f t="shared" si="8"/>
        <v>0</v>
      </c>
      <c r="O52" s="545">
        <f t="shared" si="8"/>
        <v>1195435</v>
      </c>
      <c r="P52" s="546">
        <f>P53</f>
        <v>16782447</v>
      </c>
    </row>
    <row r="53" spans="1:17" s="117" customFormat="1" ht="32.25" thickBot="1" x14ac:dyDescent="0.3">
      <c r="A53" s="508" t="s">
        <v>152</v>
      </c>
      <c r="B53" s="540"/>
      <c r="C53" s="541"/>
      <c r="D53" s="547" t="s">
        <v>153</v>
      </c>
      <c r="E53" s="635">
        <f>E54+E55+E56+E59+E60+E62+E84+E86+E90+E99+E83+E61+E77+E88+E89+E91+E93+E94</f>
        <v>15587012</v>
      </c>
      <c r="F53" s="636">
        <f>F54+F55+F56+F59+F60+F62+F86+F90+F99+F61+F77+F83+F88+F89+F91+F93+F94</f>
        <v>15289922</v>
      </c>
      <c r="G53" s="636">
        <f t="shared" ref="G53:I53" si="9">G54+G55+G56+G59+G60+G62+G86+G90+G99+G61+G77+G83+G88+G89+G91+G93+G94</f>
        <v>2005087</v>
      </c>
      <c r="H53" s="636">
        <f t="shared" si="9"/>
        <v>251600</v>
      </c>
      <c r="I53" s="636">
        <f t="shared" si="9"/>
        <v>-7475</v>
      </c>
      <c r="J53" s="635">
        <f>J54+J55+J56+J59+J60+J62+J84+J86+J90+J99+J83+J61+J77+J88+J89+J91+J93+J94</f>
        <v>1195435</v>
      </c>
      <c r="K53" s="636">
        <f t="shared" ref="K53:O53" si="10">K54+K55+K56+K59+K60+K62+K86+K90+K99+K61+K77+K83+K88+K89+K91+K93+K94</f>
        <v>0</v>
      </c>
      <c r="L53" s="636">
        <f t="shared" si="10"/>
        <v>0</v>
      </c>
      <c r="M53" s="636">
        <f t="shared" si="10"/>
        <v>0</v>
      </c>
      <c r="N53" s="636">
        <f t="shared" si="10"/>
        <v>0</v>
      </c>
      <c r="O53" s="636">
        <f t="shared" si="10"/>
        <v>1195435</v>
      </c>
      <c r="P53" s="545">
        <f>P55+P56+P59+P60+P61+P62+P77+P83+P86+P88+P89+P90+P91+P93+P94</f>
        <v>16782447</v>
      </c>
    </row>
    <row r="54" spans="1:17" s="117" customFormat="1" ht="37.5" hidden="1" customHeight="1" x14ac:dyDescent="0.25">
      <c r="A54" s="363" t="s">
        <v>185</v>
      </c>
      <c r="B54" s="364" t="s">
        <v>184</v>
      </c>
      <c r="C54" s="365" t="s">
        <v>46</v>
      </c>
      <c r="D54" s="483" t="s">
        <v>334</v>
      </c>
      <c r="E54" s="638">
        <f>F54+I54</f>
        <v>0</v>
      </c>
      <c r="F54" s="633"/>
      <c r="G54" s="633"/>
      <c r="H54" s="633"/>
      <c r="I54" s="634"/>
      <c r="J54" s="560"/>
      <c r="K54" s="312"/>
      <c r="L54" s="312"/>
      <c r="M54" s="312"/>
      <c r="N54" s="312"/>
      <c r="O54" s="366"/>
      <c r="P54" s="579">
        <f>E54+J54</f>
        <v>0</v>
      </c>
    </row>
    <row r="55" spans="1:17" s="117" customFormat="1" ht="24.75" customHeight="1" x14ac:dyDescent="0.25">
      <c r="A55" s="315" t="s">
        <v>154</v>
      </c>
      <c r="B55" s="316" t="s">
        <v>65</v>
      </c>
      <c r="C55" s="353" t="s">
        <v>47</v>
      </c>
      <c r="D55" s="350" t="s">
        <v>74</v>
      </c>
      <c r="E55" s="642">
        <f>F55+I55</f>
        <v>1182800</v>
      </c>
      <c r="F55" s="643">
        <f>69894+150000+49000+49000+790904+174002-100000</f>
        <v>1182800</v>
      </c>
      <c r="G55" s="643">
        <f>790904-150000-100000</f>
        <v>540904</v>
      </c>
      <c r="H55" s="643">
        <f>49000+49000</f>
        <v>98000</v>
      </c>
      <c r="I55" s="644"/>
      <c r="J55" s="561">
        <f>K55+L55</f>
        <v>0</v>
      </c>
      <c r="K55" s="320">
        <f>O55</f>
        <v>0</v>
      </c>
      <c r="L55" s="319"/>
      <c r="M55" s="319"/>
      <c r="N55" s="319"/>
      <c r="O55" s="167"/>
      <c r="P55" s="577">
        <f>E55+J55</f>
        <v>1182800</v>
      </c>
      <c r="Q55" s="313"/>
    </row>
    <row r="56" spans="1:17" s="117" customFormat="1" ht="58.5" customHeight="1" x14ac:dyDescent="0.25">
      <c r="A56" s="322" t="s">
        <v>195</v>
      </c>
      <c r="B56" s="323">
        <v>1021</v>
      </c>
      <c r="C56" s="331" t="s">
        <v>155</v>
      </c>
      <c r="D56" s="393" t="s">
        <v>336</v>
      </c>
      <c r="E56" s="560">
        <f>F56+I56</f>
        <v>1129590</v>
      </c>
      <c r="F56" s="319">
        <f>110000+50000+40000+40000+153600+17475-10000+603274+132716</f>
        <v>1137065</v>
      </c>
      <c r="G56" s="319">
        <f>-10000+603274</f>
        <v>593274</v>
      </c>
      <c r="H56" s="319">
        <v>153600</v>
      </c>
      <c r="I56" s="167">
        <f>10000-17475</f>
        <v>-7475</v>
      </c>
      <c r="J56" s="561">
        <f>K56</f>
        <v>0</v>
      </c>
      <c r="K56" s="320">
        <f>O56</f>
        <v>0</v>
      </c>
      <c r="L56" s="319"/>
      <c r="M56" s="319"/>
      <c r="N56" s="319"/>
      <c r="O56" s="167"/>
      <c r="P56" s="577">
        <f>E56+J56</f>
        <v>1129590</v>
      </c>
    </row>
    <row r="57" spans="1:17" s="189" customFormat="1" ht="32.25" hidden="1" customHeight="1" x14ac:dyDescent="0.25">
      <c r="A57" s="322" t="s">
        <v>198</v>
      </c>
      <c r="B57" s="367">
        <v>1030</v>
      </c>
      <c r="C57" s="368" t="s">
        <v>155</v>
      </c>
      <c r="D57" s="389" t="s">
        <v>337</v>
      </c>
      <c r="E57" s="564">
        <f t="shared" ref="E57:E60" si="11">F57</f>
        <v>0</v>
      </c>
      <c r="F57" s="340">
        <f>F58</f>
        <v>0</v>
      </c>
      <c r="G57" s="340">
        <f>G58</f>
        <v>0</v>
      </c>
      <c r="H57" s="340"/>
      <c r="I57" s="161"/>
      <c r="J57" s="564"/>
      <c r="K57" s="369"/>
      <c r="L57" s="340"/>
      <c r="M57" s="340"/>
      <c r="N57" s="340"/>
      <c r="O57" s="161"/>
      <c r="P57" s="577">
        <f t="shared" ref="P57:P100" si="12">E57+J57</f>
        <v>0</v>
      </c>
    </row>
    <row r="58" spans="1:17" s="349" customFormat="1" ht="30.75" hidden="1" customHeight="1" x14ac:dyDescent="0.25">
      <c r="A58" s="322" t="s">
        <v>197</v>
      </c>
      <c r="B58" s="370">
        <v>1031</v>
      </c>
      <c r="C58" s="371" t="s">
        <v>155</v>
      </c>
      <c r="D58" s="394" t="s">
        <v>324</v>
      </c>
      <c r="E58" s="560">
        <f t="shared" si="11"/>
        <v>0</v>
      </c>
      <c r="F58" s="319"/>
      <c r="G58" s="319"/>
      <c r="H58" s="319"/>
      <c r="I58" s="167"/>
      <c r="J58" s="565"/>
      <c r="K58" s="348"/>
      <c r="L58" s="347"/>
      <c r="M58" s="347"/>
      <c r="N58" s="347"/>
      <c r="O58" s="327"/>
      <c r="P58" s="580">
        <f t="shared" si="12"/>
        <v>0</v>
      </c>
    </row>
    <row r="59" spans="1:17" s="117" customFormat="1" ht="36" customHeight="1" x14ac:dyDescent="0.25">
      <c r="A59" s="322" t="s">
        <v>199</v>
      </c>
      <c r="B59" s="323">
        <v>1070</v>
      </c>
      <c r="C59" s="331" t="s">
        <v>156</v>
      </c>
      <c r="D59" s="393" t="s">
        <v>325</v>
      </c>
      <c r="E59" s="560">
        <f t="shared" si="11"/>
        <v>160662</v>
      </c>
      <c r="F59" s="319">
        <f>131694+28968</f>
        <v>160662</v>
      </c>
      <c r="G59" s="319">
        <v>131694</v>
      </c>
      <c r="H59" s="319"/>
      <c r="I59" s="167"/>
      <c r="J59" s="561">
        <f>K59</f>
        <v>0</v>
      </c>
      <c r="K59" s="320">
        <f>O59</f>
        <v>0</v>
      </c>
      <c r="L59" s="319"/>
      <c r="M59" s="319"/>
      <c r="N59" s="319"/>
      <c r="O59" s="167"/>
      <c r="P59" s="577">
        <f t="shared" si="12"/>
        <v>160662</v>
      </c>
    </row>
    <row r="60" spans="1:17" s="117" customFormat="1" ht="32.25" customHeight="1" x14ac:dyDescent="0.25">
      <c r="A60" s="322" t="s">
        <v>200</v>
      </c>
      <c r="B60" s="323">
        <v>1080</v>
      </c>
      <c r="C60" s="331" t="s">
        <v>156</v>
      </c>
      <c r="D60" s="393" t="s">
        <v>338</v>
      </c>
      <c r="E60" s="560">
        <f t="shared" si="11"/>
        <v>279906</v>
      </c>
      <c r="F60" s="319">
        <f>229432+50474</f>
        <v>279906</v>
      </c>
      <c r="G60" s="319">
        <v>229432</v>
      </c>
      <c r="H60" s="319"/>
      <c r="I60" s="167"/>
      <c r="J60" s="561">
        <f>K60+L60</f>
        <v>0</v>
      </c>
      <c r="K60" s="320"/>
      <c r="L60" s="319"/>
      <c r="M60" s="319"/>
      <c r="N60" s="319"/>
      <c r="O60" s="167"/>
      <c r="P60" s="577">
        <f t="shared" si="12"/>
        <v>279906</v>
      </c>
    </row>
    <row r="61" spans="1:17" s="117" customFormat="1" ht="26.25" customHeight="1" x14ac:dyDescent="0.25">
      <c r="A61" s="322" t="s">
        <v>227</v>
      </c>
      <c r="B61" s="323">
        <v>1142</v>
      </c>
      <c r="C61" s="331" t="s">
        <v>157</v>
      </c>
      <c r="D61" s="325" t="s">
        <v>228</v>
      </c>
      <c r="E61" s="560">
        <f t="shared" ref="E61:E68" si="13">F61</f>
        <v>285700</v>
      </c>
      <c r="F61" s="319">
        <v>285700</v>
      </c>
      <c r="G61" s="319"/>
      <c r="H61" s="319"/>
      <c r="I61" s="167"/>
      <c r="J61" s="561"/>
      <c r="K61" s="320"/>
      <c r="L61" s="319"/>
      <c r="M61" s="319"/>
      <c r="N61" s="319"/>
      <c r="O61" s="167"/>
      <c r="P61" s="577">
        <f t="shared" si="12"/>
        <v>285700</v>
      </c>
    </row>
    <row r="62" spans="1:17" s="189" customFormat="1" ht="32.25" customHeight="1" x14ac:dyDescent="0.25">
      <c r="A62" s="322" t="s">
        <v>201</v>
      </c>
      <c r="B62" s="367">
        <v>1150</v>
      </c>
      <c r="C62" s="368"/>
      <c r="D62" s="390" t="s">
        <v>339</v>
      </c>
      <c r="E62" s="564">
        <f t="shared" si="13"/>
        <v>69050</v>
      </c>
      <c r="F62" s="340">
        <f>F63+F64</f>
        <v>69050</v>
      </c>
      <c r="G62" s="340">
        <f>G63+G64</f>
        <v>56598</v>
      </c>
      <c r="H62" s="340">
        <f>H63</f>
        <v>0</v>
      </c>
      <c r="I62" s="161">
        <f>I63+I64</f>
        <v>0</v>
      </c>
      <c r="J62" s="561"/>
      <c r="K62" s="369"/>
      <c r="L62" s="340"/>
      <c r="M62" s="340"/>
      <c r="N62" s="340"/>
      <c r="O62" s="161"/>
      <c r="P62" s="577">
        <f t="shared" si="12"/>
        <v>69050</v>
      </c>
    </row>
    <row r="63" spans="1:17" s="349" customFormat="1" ht="32.25" customHeight="1" x14ac:dyDescent="0.25">
      <c r="A63" s="322" t="s">
        <v>202</v>
      </c>
      <c r="B63" s="323">
        <v>1151</v>
      </c>
      <c r="C63" s="331" t="s">
        <v>157</v>
      </c>
      <c r="D63" s="325" t="s">
        <v>204</v>
      </c>
      <c r="E63" s="560">
        <f t="shared" si="13"/>
        <v>69050</v>
      </c>
      <c r="F63" s="319">
        <f>56598+12452</f>
        <v>69050</v>
      </c>
      <c r="G63" s="319">
        <v>56598</v>
      </c>
      <c r="H63" s="319"/>
      <c r="I63" s="167"/>
      <c r="J63" s="561"/>
      <c r="K63" s="348"/>
      <c r="L63" s="347"/>
      <c r="M63" s="347"/>
      <c r="N63" s="347"/>
      <c r="O63" s="327"/>
      <c r="P63" s="581">
        <f t="shared" si="12"/>
        <v>69050</v>
      </c>
    </row>
    <row r="64" spans="1:17" s="349" customFormat="1" ht="34.5" hidden="1" customHeight="1" x14ac:dyDescent="0.25">
      <c r="A64" s="322" t="s">
        <v>203</v>
      </c>
      <c r="B64" s="323">
        <v>1152</v>
      </c>
      <c r="C64" s="331" t="s">
        <v>157</v>
      </c>
      <c r="D64" s="325" t="s">
        <v>205</v>
      </c>
      <c r="E64" s="560">
        <f t="shared" si="13"/>
        <v>0</v>
      </c>
      <c r="F64" s="319"/>
      <c r="G64" s="319"/>
      <c r="H64" s="319"/>
      <c r="I64" s="167"/>
      <c r="J64" s="565"/>
      <c r="K64" s="348"/>
      <c r="L64" s="347"/>
      <c r="M64" s="347"/>
      <c r="N64" s="347"/>
      <c r="O64" s="327"/>
      <c r="P64" s="577">
        <f t="shared" si="12"/>
        <v>0</v>
      </c>
    </row>
    <row r="65" spans="1:16" s="189" customFormat="1" ht="50.25" hidden="1" customHeight="1" x14ac:dyDescent="0.25">
      <c r="A65" s="322" t="s">
        <v>581</v>
      </c>
      <c r="B65" s="367">
        <v>1180</v>
      </c>
      <c r="C65" s="368"/>
      <c r="D65" s="390" t="s">
        <v>582</v>
      </c>
      <c r="E65" s="569"/>
      <c r="F65" s="340"/>
      <c r="G65" s="340"/>
      <c r="H65" s="340"/>
      <c r="I65" s="161"/>
      <c r="J65" s="571">
        <f>J66+J67</f>
        <v>0</v>
      </c>
      <c r="K65" s="340">
        <f>K66+K67</f>
        <v>0</v>
      </c>
      <c r="L65" s="340">
        <f>L67</f>
        <v>0</v>
      </c>
      <c r="M65" s="340"/>
      <c r="N65" s="340"/>
      <c r="O65" s="369">
        <f>O66+O67</f>
        <v>0</v>
      </c>
      <c r="P65" s="577">
        <f>P66+P67</f>
        <v>0</v>
      </c>
    </row>
    <row r="66" spans="1:16" s="349" customFormat="1" ht="75" hidden="1" customHeight="1" x14ac:dyDescent="0.25">
      <c r="A66" s="237" t="s">
        <v>391</v>
      </c>
      <c r="B66" s="391">
        <v>1183</v>
      </c>
      <c r="C66" s="213" t="s">
        <v>157</v>
      </c>
      <c r="D66" s="392" t="s">
        <v>392</v>
      </c>
      <c r="E66" s="560">
        <f t="shared" si="13"/>
        <v>0</v>
      </c>
      <c r="F66" s="319"/>
      <c r="G66" s="319"/>
      <c r="H66" s="319"/>
      <c r="I66" s="167"/>
      <c r="J66" s="561">
        <f>K66</f>
        <v>0</v>
      </c>
      <c r="K66" s="320">
        <f>O66</f>
        <v>0</v>
      </c>
      <c r="L66" s="319"/>
      <c r="M66" s="319"/>
      <c r="N66" s="319"/>
      <c r="O66" s="167"/>
      <c r="P66" s="581">
        <f>J66+E66</f>
        <v>0</v>
      </c>
    </row>
    <row r="67" spans="1:16" s="349" customFormat="1" ht="79.5" hidden="1" customHeight="1" x14ac:dyDescent="0.25">
      <c r="A67" s="237" t="s">
        <v>562</v>
      </c>
      <c r="B67" s="391">
        <v>1184</v>
      </c>
      <c r="C67" s="213" t="s">
        <v>157</v>
      </c>
      <c r="D67" s="392" t="s">
        <v>563</v>
      </c>
      <c r="E67" s="560">
        <f t="shared" si="13"/>
        <v>0</v>
      </c>
      <c r="F67" s="319"/>
      <c r="G67" s="319"/>
      <c r="H67" s="319"/>
      <c r="I67" s="167"/>
      <c r="J67" s="561">
        <f>K67</f>
        <v>0</v>
      </c>
      <c r="K67" s="320"/>
      <c r="L67" s="319"/>
      <c r="M67" s="319"/>
      <c r="N67" s="319"/>
      <c r="O67" s="167"/>
      <c r="P67" s="581">
        <f>J67+E67</f>
        <v>0</v>
      </c>
    </row>
    <row r="68" spans="1:16" s="372" customFormat="1" ht="83.25" hidden="1" customHeight="1" x14ac:dyDescent="0.25">
      <c r="A68" s="322" t="s">
        <v>579</v>
      </c>
      <c r="B68" s="323">
        <v>1200</v>
      </c>
      <c r="C68" s="331" t="s">
        <v>157</v>
      </c>
      <c r="D68" s="325" t="s">
        <v>580</v>
      </c>
      <c r="E68" s="560">
        <f t="shared" si="13"/>
        <v>0</v>
      </c>
      <c r="F68" s="319"/>
      <c r="G68" s="319"/>
      <c r="H68" s="319"/>
      <c r="I68" s="167"/>
      <c r="J68" s="570"/>
      <c r="K68" s="319"/>
      <c r="L68" s="319"/>
      <c r="M68" s="319"/>
      <c r="N68" s="319"/>
      <c r="O68" s="320"/>
      <c r="P68" s="581">
        <f>J68+E68</f>
        <v>0</v>
      </c>
    </row>
    <row r="69" spans="1:16" s="117" customFormat="1" ht="23.25" hidden="1" customHeight="1" x14ac:dyDescent="0.25">
      <c r="A69" s="322"/>
      <c r="B69" s="323"/>
      <c r="C69" s="331"/>
      <c r="D69" s="325"/>
      <c r="E69" s="560"/>
      <c r="F69" s="319"/>
      <c r="G69" s="319"/>
      <c r="H69" s="319"/>
      <c r="I69" s="167"/>
      <c r="J69" s="561"/>
      <c r="K69" s="320"/>
      <c r="L69" s="319"/>
      <c r="M69" s="319"/>
      <c r="N69" s="319"/>
      <c r="O69" s="167"/>
      <c r="P69" s="577"/>
    </row>
    <row r="70" spans="1:16" s="117" customFormat="1" ht="12" hidden="1" customHeight="1" x14ac:dyDescent="0.25">
      <c r="A70" s="322"/>
      <c r="B70" s="323"/>
      <c r="C70" s="331"/>
      <c r="D70" s="325"/>
      <c r="E70" s="570"/>
      <c r="F70" s="319"/>
      <c r="G70" s="319"/>
      <c r="H70" s="319"/>
      <c r="I70" s="388"/>
      <c r="J70" s="570"/>
      <c r="K70" s="319"/>
      <c r="L70" s="319"/>
      <c r="M70" s="319"/>
      <c r="N70" s="319"/>
      <c r="O70" s="373"/>
      <c r="P70" s="577"/>
    </row>
    <row r="71" spans="1:16" s="189" customFormat="1" ht="95.25" hidden="1" customHeight="1" x14ac:dyDescent="0.25">
      <c r="A71" s="322" t="s">
        <v>385</v>
      </c>
      <c r="B71" s="367">
        <v>1260</v>
      </c>
      <c r="C71" s="368"/>
      <c r="D71" s="390" t="s">
        <v>387</v>
      </c>
      <c r="E71" s="571"/>
      <c r="F71" s="340"/>
      <c r="G71" s="340"/>
      <c r="H71" s="340"/>
      <c r="I71" s="321"/>
      <c r="J71" s="571">
        <f t="shared" ref="J71:O71" si="14">J72+J73</f>
        <v>0</v>
      </c>
      <c r="K71" s="340">
        <f t="shared" si="14"/>
        <v>0</v>
      </c>
      <c r="L71" s="340">
        <f t="shared" si="14"/>
        <v>0</v>
      </c>
      <c r="M71" s="340">
        <f t="shared" si="14"/>
        <v>0</v>
      </c>
      <c r="N71" s="340">
        <f t="shared" si="14"/>
        <v>0</v>
      </c>
      <c r="O71" s="369">
        <f t="shared" si="14"/>
        <v>0</v>
      </c>
      <c r="P71" s="577">
        <f t="shared" si="12"/>
        <v>0</v>
      </c>
    </row>
    <row r="72" spans="1:16" s="117" customFormat="1" ht="123" hidden="1" customHeight="1" x14ac:dyDescent="0.25">
      <c r="A72" s="322" t="s">
        <v>386</v>
      </c>
      <c r="B72" s="323">
        <v>1261</v>
      </c>
      <c r="C72" s="331" t="s">
        <v>157</v>
      </c>
      <c r="D72" s="325" t="s">
        <v>388</v>
      </c>
      <c r="E72" s="561"/>
      <c r="F72" s="319"/>
      <c r="G72" s="319"/>
      <c r="H72" s="319"/>
      <c r="I72" s="167"/>
      <c r="J72" s="561">
        <f>K72</f>
        <v>0</v>
      </c>
      <c r="K72" s="320">
        <f>O72</f>
        <v>0</v>
      </c>
      <c r="L72" s="319"/>
      <c r="M72" s="319"/>
      <c r="N72" s="319"/>
      <c r="O72" s="167"/>
      <c r="P72" s="577">
        <f>J72+E72</f>
        <v>0</v>
      </c>
    </row>
    <row r="73" spans="1:16" s="117" customFormat="1" ht="68.25" hidden="1" customHeight="1" x14ac:dyDescent="0.25">
      <c r="A73" s="322" t="s">
        <v>424</v>
      </c>
      <c r="B73" s="323">
        <v>1262</v>
      </c>
      <c r="C73" s="331" t="s">
        <v>157</v>
      </c>
      <c r="D73" s="325" t="s">
        <v>389</v>
      </c>
      <c r="E73" s="561"/>
      <c r="F73" s="319"/>
      <c r="G73" s="319"/>
      <c r="H73" s="319"/>
      <c r="I73" s="167"/>
      <c r="J73" s="561"/>
      <c r="K73" s="320"/>
      <c r="L73" s="319"/>
      <c r="M73" s="319"/>
      <c r="N73" s="319"/>
      <c r="O73" s="167"/>
      <c r="P73" s="577">
        <f t="shared" ref="P73:P76" si="15">J73+E73</f>
        <v>0</v>
      </c>
    </row>
    <row r="74" spans="1:16" s="189" customFormat="1" ht="57.75" hidden="1" customHeight="1" x14ac:dyDescent="0.25">
      <c r="A74" s="322" t="s">
        <v>418</v>
      </c>
      <c r="B74" s="374">
        <v>1270</v>
      </c>
      <c r="C74" s="368" t="s">
        <v>157</v>
      </c>
      <c r="D74" s="390" t="s">
        <v>421</v>
      </c>
      <c r="E74" s="564"/>
      <c r="F74" s="340"/>
      <c r="G74" s="340"/>
      <c r="H74" s="340"/>
      <c r="I74" s="161"/>
      <c r="J74" s="564">
        <f>K74</f>
        <v>0</v>
      </c>
      <c r="K74" s="369">
        <f>O74</f>
        <v>0</v>
      </c>
      <c r="L74" s="340"/>
      <c r="M74" s="340"/>
      <c r="N74" s="340"/>
      <c r="O74" s="161">
        <f>O75</f>
        <v>0</v>
      </c>
      <c r="P74" s="577">
        <f t="shared" si="15"/>
        <v>0</v>
      </c>
    </row>
    <row r="75" spans="1:16" s="117" customFormat="1" ht="113.25" hidden="1" customHeight="1" x14ac:dyDescent="0.25">
      <c r="A75" s="322" t="s">
        <v>419</v>
      </c>
      <c r="B75" s="375">
        <v>1273</v>
      </c>
      <c r="C75" s="331" t="s">
        <v>157</v>
      </c>
      <c r="D75" s="325" t="s">
        <v>422</v>
      </c>
      <c r="E75" s="561"/>
      <c r="F75" s="319"/>
      <c r="G75" s="319"/>
      <c r="H75" s="319"/>
      <c r="I75" s="167"/>
      <c r="J75" s="561">
        <f>K75</f>
        <v>0</v>
      </c>
      <c r="K75" s="320">
        <f>O75</f>
        <v>0</v>
      </c>
      <c r="L75" s="319"/>
      <c r="M75" s="319"/>
      <c r="N75" s="319"/>
      <c r="O75" s="167"/>
      <c r="P75" s="581">
        <f t="shared" si="15"/>
        <v>0</v>
      </c>
    </row>
    <row r="76" spans="1:16" s="117" customFormat="1" ht="86.25" hidden="1" customHeight="1" x14ac:dyDescent="0.25">
      <c r="A76" s="322" t="s">
        <v>420</v>
      </c>
      <c r="B76" s="375">
        <v>1274</v>
      </c>
      <c r="C76" s="331" t="s">
        <v>157</v>
      </c>
      <c r="D76" s="325" t="s">
        <v>423</v>
      </c>
      <c r="E76" s="561"/>
      <c r="F76" s="319"/>
      <c r="G76" s="319"/>
      <c r="H76" s="319"/>
      <c r="I76" s="167"/>
      <c r="J76" s="561">
        <f>K76</f>
        <v>0</v>
      </c>
      <c r="K76" s="320">
        <f>O76</f>
        <v>0</v>
      </c>
      <c r="L76" s="319"/>
      <c r="M76" s="319"/>
      <c r="N76" s="319"/>
      <c r="O76" s="167"/>
      <c r="P76" s="581">
        <f t="shared" si="15"/>
        <v>0</v>
      </c>
    </row>
    <row r="77" spans="1:16" s="189" customFormat="1" ht="102" customHeight="1" x14ac:dyDescent="0.25">
      <c r="A77" s="322" t="s">
        <v>383</v>
      </c>
      <c r="B77" s="367">
        <v>1290</v>
      </c>
      <c r="C77" s="368"/>
      <c r="D77" s="390" t="s">
        <v>384</v>
      </c>
      <c r="E77" s="564">
        <f>E78+E79</f>
        <v>304565</v>
      </c>
      <c r="F77" s="340">
        <f>F78+F79</f>
        <v>0</v>
      </c>
      <c r="G77" s="340"/>
      <c r="H77" s="340"/>
      <c r="I77" s="161"/>
      <c r="J77" s="564">
        <f>J78+J79</f>
        <v>1195435</v>
      </c>
      <c r="K77" s="369">
        <f>K78</f>
        <v>0</v>
      </c>
      <c r="L77" s="340">
        <f>L78+L79</f>
        <v>0</v>
      </c>
      <c r="M77" s="340"/>
      <c r="N77" s="340"/>
      <c r="O77" s="161">
        <f>O78+O79</f>
        <v>1195435</v>
      </c>
      <c r="P77" s="577">
        <f>E77+J77</f>
        <v>1500000</v>
      </c>
    </row>
    <row r="78" spans="1:16" s="117" customFormat="1" ht="102" customHeight="1" x14ac:dyDescent="0.25">
      <c r="A78" s="322" t="s">
        <v>284</v>
      </c>
      <c r="B78" s="323">
        <v>1291</v>
      </c>
      <c r="C78" s="331" t="s">
        <v>157</v>
      </c>
      <c r="D78" s="325" t="s">
        <v>286</v>
      </c>
      <c r="E78" s="561">
        <f>F78+I78</f>
        <v>304565</v>
      </c>
      <c r="F78" s="319"/>
      <c r="G78" s="319"/>
      <c r="H78" s="319"/>
      <c r="I78" s="167">
        <v>304565</v>
      </c>
      <c r="J78" s="561">
        <f>K78</f>
        <v>0</v>
      </c>
      <c r="K78" s="320">
        <f>O78</f>
        <v>0</v>
      </c>
      <c r="L78" s="319"/>
      <c r="M78" s="319"/>
      <c r="N78" s="319"/>
      <c r="O78" s="167"/>
      <c r="P78" s="577">
        <f>SUM(J78+E78)</f>
        <v>304565</v>
      </c>
    </row>
    <row r="79" spans="1:16" s="117" customFormat="1" ht="102.75" customHeight="1" x14ac:dyDescent="0.25">
      <c r="A79" s="322" t="s">
        <v>285</v>
      </c>
      <c r="B79" s="323">
        <v>1292</v>
      </c>
      <c r="C79" s="331" t="s">
        <v>157</v>
      </c>
      <c r="D79" s="325" t="s">
        <v>287</v>
      </c>
      <c r="E79" s="561">
        <f>F79</f>
        <v>0</v>
      </c>
      <c r="F79" s="319"/>
      <c r="G79" s="319"/>
      <c r="H79" s="319"/>
      <c r="I79" s="167"/>
      <c r="J79" s="561">
        <f>O79</f>
        <v>1195435</v>
      </c>
      <c r="K79" s="320"/>
      <c r="L79" s="319"/>
      <c r="M79" s="319"/>
      <c r="N79" s="319"/>
      <c r="O79" s="167">
        <v>1195435</v>
      </c>
      <c r="P79" s="577">
        <f>SUM(J79+E79)</f>
        <v>1195435</v>
      </c>
    </row>
    <row r="80" spans="1:16" s="117" customFormat="1" ht="39" hidden="1" customHeight="1" x14ac:dyDescent="0.25">
      <c r="A80" s="322" t="s">
        <v>329</v>
      </c>
      <c r="B80" s="323">
        <v>1300</v>
      </c>
      <c r="C80" s="331" t="s">
        <v>157</v>
      </c>
      <c r="D80" s="393" t="s">
        <v>436</v>
      </c>
      <c r="E80" s="561"/>
      <c r="F80" s="319"/>
      <c r="G80" s="319"/>
      <c r="H80" s="319"/>
      <c r="I80" s="167"/>
      <c r="J80" s="561">
        <f>K80</f>
        <v>0</v>
      </c>
      <c r="K80" s="320">
        <f>O80</f>
        <v>0</v>
      </c>
      <c r="L80" s="319"/>
      <c r="M80" s="319"/>
      <c r="N80" s="319"/>
      <c r="O80" s="167"/>
      <c r="P80" s="577">
        <f>E80+J80</f>
        <v>0</v>
      </c>
    </row>
    <row r="81" spans="1:17" s="117" customFormat="1" ht="70.5" hidden="1" customHeight="1" x14ac:dyDescent="0.25">
      <c r="A81" s="322" t="s">
        <v>326</v>
      </c>
      <c r="B81" s="323">
        <v>1403</v>
      </c>
      <c r="C81" s="331" t="s">
        <v>157</v>
      </c>
      <c r="D81" s="325" t="s">
        <v>327</v>
      </c>
      <c r="E81" s="561">
        <f>F81</f>
        <v>0</v>
      </c>
      <c r="F81" s="319"/>
      <c r="G81" s="319"/>
      <c r="H81" s="319"/>
      <c r="I81" s="167"/>
      <c r="J81" s="561">
        <f>K81+L81</f>
        <v>0</v>
      </c>
      <c r="K81" s="320"/>
      <c r="L81" s="319"/>
      <c r="M81" s="319"/>
      <c r="N81" s="319"/>
      <c r="O81" s="167"/>
      <c r="P81" s="577">
        <f>E81+J81</f>
        <v>0</v>
      </c>
    </row>
    <row r="82" spans="1:17" s="117" customFormat="1" ht="57" hidden="1" customHeight="1" x14ac:dyDescent="0.25">
      <c r="A82" s="322" t="s">
        <v>382</v>
      </c>
      <c r="B82" s="323">
        <v>1600</v>
      </c>
      <c r="C82" s="331" t="s">
        <v>157</v>
      </c>
      <c r="D82" s="325" t="s">
        <v>381</v>
      </c>
      <c r="E82" s="561">
        <f>F82</f>
        <v>0</v>
      </c>
      <c r="F82" s="319"/>
      <c r="G82" s="319"/>
      <c r="H82" s="319"/>
      <c r="I82" s="167"/>
      <c r="J82" s="561"/>
      <c r="K82" s="320"/>
      <c r="L82" s="319"/>
      <c r="M82" s="319"/>
      <c r="N82" s="319"/>
      <c r="O82" s="167"/>
      <c r="P82" s="577">
        <f>E82+J82</f>
        <v>0</v>
      </c>
    </row>
    <row r="83" spans="1:17" s="117" customFormat="1" ht="57" customHeight="1" x14ac:dyDescent="0.25">
      <c r="A83" s="322" t="s">
        <v>443</v>
      </c>
      <c r="B83" s="323">
        <v>1702</v>
      </c>
      <c r="C83" s="331" t="s">
        <v>157</v>
      </c>
      <c r="D83" s="325" t="s">
        <v>444</v>
      </c>
      <c r="E83" s="561">
        <f>F83</f>
        <v>11163200</v>
      </c>
      <c r="F83" s="319">
        <v>11163200</v>
      </c>
      <c r="G83" s="319"/>
      <c r="H83" s="319"/>
      <c r="I83" s="167"/>
      <c r="J83" s="561"/>
      <c r="K83" s="320"/>
      <c r="L83" s="319"/>
      <c r="M83" s="319"/>
      <c r="N83" s="319"/>
      <c r="O83" s="167"/>
      <c r="P83" s="577">
        <f>E83+J83</f>
        <v>11163200</v>
      </c>
    </row>
    <row r="84" spans="1:17" s="117" customFormat="1" ht="34.5" hidden="1" customHeight="1" x14ac:dyDescent="0.25">
      <c r="A84" s="322" t="s">
        <v>166</v>
      </c>
      <c r="B84" s="323">
        <v>2010</v>
      </c>
      <c r="C84" s="331" t="s">
        <v>164</v>
      </c>
      <c r="D84" s="325" t="s">
        <v>393</v>
      </c>
      <c r="E84" s="561">
        <f>F84+I84</f>
        <v>0</v>
      </c>
      <c r="F84" s="319"/>
      <c r="G84" s="319"/>
      <c r="H84" s="319"/>
      <c r="I84" s="167"/>
      <c r="J84" s="561">
        <f>K84</f>
        <v>0</v>
      </c>
      <c r="K84" s="320">
        <f>O84</f>
        <v>0</v>
      </c>
      <c r="L84" s="319"/>
      <c r="M84" s="319"/>
      <c r="N84" s="319"/>
      <c r="O84" s="167"/>
      <c r="P84" s="577">
        <f t="shared" si="12"/>
        <v>0</v>
      </c>
    </row>
    <row r="85" spans="1:17" s="117" customFormat="1" ht="27.75" hidden="1" customHeight="1" x14ac:dyDescent="0.25">
      <c r="A85" s="322" t="s">
        <v>169</v>
      </c>
      <c r="B85" s="323">
        <v>2100</v>
      </c>
      <c r="C85" s="331" t="s">
        <v>167</v>
      </c>
      <c r="D85" s="325" t="s">
        <v>396</v>
      </c>
      <c r="E85" s="561">
        <f t="shared" ref="E85:E87" si="16">F85</f>
        <v>0</v>
      </c>
      <c r="F85" s="319"/>
      <c r="G85" s="319"/>
      <c r="H85" s="319"/>
      <c r="I85" s="167"/>
      <c r="J85" s="561"/>
      <c r="K85" s="320"/>
      <c r="L85" s="319"/>
      <c r="M85" s="319"/>
      <c r="N85" s="319"/>
      <c r="O85" s="167"/>
      <c r="P85" s="577">
        <f t="shared" si="12"/>
        <v>0</v>
      </c>
      <c r="Q85" s="313"/>
    </row>
    <row r="86" spans="1:17" s="117" customFormat="1" ht="49.5" customHeight="1" x14ac:dyDescent="0.25">
      <c r="A86" s="322" t="s">
        <v>172</v>
      </c>
      <c r="B86" s="323">
        <v>2111</v>
      </c>
      <c r="C86" s="331" t="s">
        <v>394</v>
      </c>
      <c r="D86" s="325" t="s">
        <v>171</v>
      </c>
      <c r="E86" s="561">
        <f t="shared" si="16"/>
        <v>100000</v>
      </c>
      <c r="F86" s="319">
        <v>100000</v>
      </c>
      <c r="G86" s="319"/>
      <c r="H86" s="319"/>
      <c r="I86" s="167"/>
      <c r="J86" s="561">
        <f>K86</f>
        <v>0</v>
      </c>
      <c r="K86" s="320">
        <f>O86</f>
        <v>0</v>
      </c>
      <c r="L86" s="319"/>
      <c r="M86" s="319"/>
      <c r="N86" s="319"/>
      <c r="O86" s="167"/>
      <c r="P86" s="577">
        <f t="shared" si="12"/>
        <v>100000</v>
      </c>
    </row>
    <row r="87" spans="1:17" s="117" customFormat="1" ht="49.5" hidden="1" customHeight="1" x14ac:dyDescent="0.25">
      <c r="A87" s="322" t="s">
        <v>289</v>
      </c>
      <c r="B87" s="323">
        <v>3133</v>
      </c>
      <c r="C87" s="331" t="s">
        <v>173</v>
      </c>
      <c r="D87" s="325" t="s">
        <v>442</v>
      </c>
      <c r="E87" s="561">
        <f t="shared" si="16"/>
        <v>0</v>
      </c>
      <c r="F87" s="376"/>
      <c r="G87" s="376"/>
      <c r="H87" s="376"/>
      <c r="I87" s="377"/>
      <c r="J87" s="561"/>
      <c r="K87" s="320"/>
      <c r="L87" s="319"/>
      <c r="M87" s="319"/>
      <c r="N87" s="319"/>
      <c r="O87" s="167"/>
      <c r="P87" s="577">
        <f t="shared" si="12"/>
        <v>0</v>
      </c>
    </row>
    <row r="88" spans="1:17" s="117" customFormat="1" ht="71.25" customHeight="1" x14ac:dyDescent="0.25">
      <c r="A88" s="322" t="s">
        <v>622</v>
      </c>
      <c r="B88" s="323">
        <v>3193</v>
      </c>
      <c r="C88" s="331" t="s">
        <v>624</v>
      </c>
      <c r="D88" s="325" t="s">
        <v>623</v>
      </c>
      <c r="E88" s="561">
        <f t="shared" ref="E88" si="17">F88</f>
        <v>200159</v>
      </c>
      <c r="F88" s="376">
        <v>200159</v>
      </c>
      <c r="G88" s="376"/>
      <c r="H88" s="376"/>
      <c r="I88" s="377"/>
      <c r="J88" s="561"/>
      <c r="K88" s="320"/>
      <c r="L88" s="319"/>
      <c r="M88" s="319"/>
      <c r="N88" s="319"/>
      <c r="O88" s="167"/>
      <c r="P88" s="577">
        <f t="shared" ref="P88" si="18">E88+J88</f>
        <v>200159</v>
      </c>
    </row>
    <row r="89" spans="1:17" s="117" customFormat="1" ht="30" customHeight="1" x14ac:dyDescent="0.25">
      <c r="A89" s="322" t="s">
        <v>440</v>
      </c>
      <c r="B89" s="323">
        <v>4030</v>
      </c>
      <c r="C89" s="331" t="s">
        <v>163</v>
      </c>
      <c r="D89" s="325" t="s">
        <v>441</v>
      </c>
      <c r="E89" s="567">
        <f>F89</f>
        <v>120317</v>
      </c>
      <c r="F89" s="376">
        <f>98622+21695</f>
        <v>120317</v>
      </c>
      <c r="G89" s="376">
        <v>98622</v>
      </c>
      <c r="H89" s="376"/>
      <c r="I89" s="377"/>
      <c r="J89" s="561">
        <f>K89+L89</f>
        <v>0</v>
      </c>
      <c r="K89" s="320">
        <f>O89</f>
        <v>0</v>
      </c>
      <c r="L89" s="319"/>
      <c r="M89" s="319"/>
      <c r="N89" s="319"/>
      <c r="O89" s="167"/>
      <c r="P89" s="577">
        <f t="shared" si="12"/>
        <v>120317</v>
      </c>
    </row>
    <row r="90" spans="1:17" s="117" customFormat="1" ht="31.5" customHeight="1" x14ac:dyDescent="0.25">
      <c r="A90" s="322" t="s">
        <v>161</v>
      </c>
      <c r="B90" s="323" t="s">
        <v>162</v>
      </c>
      <c r="C90" s="331" t="s">
        <v>163</v>
      </c>
      <c r="D90" s="393" t="s">
        <v>390</v>
      </c>
      <c r="E90" s="567">
        <f>F90+I90</f>
        <v>53908</v>
      </c>
      <c r="F90" s="376">
        <f>44187+9721</f>
        <v>53908</v>
      </c>
      <c r="G90" s="376">
        <v>44187</v>
      </c>
      <c r="H90" s="376"/>
      <c r="I90" s="377"/>
      <c r="J90" s="561">
        <f>K90+L90</f>
        <v>0</v>
      </c>
      <c r="K90" s="320">
        <f>O90</f>
        <v>0</v>
      </c>
      <c r="L90" s="319"/>
      <c r="M90" s="319"/>
      <c r="N90" s="319"/>
      <c r="O90" s="167"/>
      <c r="P90" s="577">
        <f t="shared" si="12"/>
        <v>53908</v>
      </c>
    </row>
    <row r="91" spans="1:17" s="117" customFormat="1" ht="39" customHeight="1" x14ac:dyDescent="0.25">
      <c r="A91" s="322" t="s">
        <v>158</v>
      </c>
      <c r="B91" s="323" t="s">
        <v>75</v>
      </c>
      <c r="C91" s="331" t="s">
        <v>50</v>
      </c>
      <c r="D91" s="325" t="s">
        <v>395</v>
      </c>
      <c r="E91" s="561">
        <f>F91</f>
        <v>279665</v>
      </c>
      <c r="F91" s="319">
        <f>229236+50429</f>
        <v>279665</v>
      </c>
      <c r="G91" s="319">
        <v>229236</v>
      </c>
      <c r="H91" s="319"/>
      <c r="I91" s="167"/>
      <c r="J91" s="561"/>
      <c r="K91" s="320"/>
      <c r="L91" s="319"/>
      <c r="M91" s="319"/>
      <c r="N91" s="319"/>
      <c r="O91" s="167"/>
      <c r="P91" s="577">
        <f t="shared" si="12"/>
        <v>279665</v>
      </c>
    </row>
    <row r="92" spans="1:17" s="117" customFormat="1" ht="25.5" hidden="1" customHeight="1" x14ac:dyDescent="0.25">
      <c r="A92" s="315" t="s">
        <v>159</v>
      </c>
      <c r="B92" s="625" t="s">
        <v>101</v>
      </c>
      <c r="C92" s="353" t="s">
        <v>51</v>
      </c>
      <c r="D92" s="482" t="s">
        <v>102</v>
      </c>
      <c r="E92" s="561">
        <f>F92</f>
        <v>0</v>
      </c>
      <c r="F92" s="319"/>
      <c r="G92" s="319"/>
      <c r="H92" s="376"/>
      <c r="I92" s="377"/>
      <c r="J92" s="561"/>
      <c r="K92" s="320"/>
      <c r="L92" s="319"/>
      <c r="M92" s="319"/>
      <c r="N92" s="319"/>
      <c r="O92" s="167"/>
      <c r="P92" s="577">
        <f t="shared" si="12"/>
        <v>0</v>
      </c>
    </row>
    <row r="93" spans="1:17" s="117" customFormat="1" ht="37.5" customHeight="1" x14ac:dyDescent="0.25">
      <c r="A93" s="322" t="s">
        <v>180</v>
      </c>
      <c r="B93" s="323">
        <v>5031</v>
      </c>
      <c r="C93" s="331" t="s">
        <v>52</v>
      </c>
      <c r="D93" s="325" t="s">
        <v>176</v>
      </c>
      <c r="E93" s="561">
        <f>F93</f>
        <v>98990</v>
      </c>
      <c r="F93" s="319">
        <f>81140+17850</f>
        <v>98990</v>
      </c>
      <c r="G93" s="319">
        <v>81140</v>
      </c>
      <c r="H93" s="376"/>
      <c r="I93" s="377"/>
      <c r="J93" s="561"/>
      <c r="K93" s="320"/>
      <c r="L93" s="319"/>
      <c r="M93" s="319"/>
      <c r="N93" s="319"/>
      <c r="O93" s="167"/>
      <c r="P93" s="577">
        <f t="shared" si="12"/>
        <v>98990</v>
      </c>
    </row>
    <row r="94" spans="1:17" s="117" customFormat="1" ht="54.75" customHeight="1" thickBot="1" x14ac:dyDescent="0.3">
      <c r="A94" s="322" t="s">
        <v>160</v>
      </c>
      <c r="B94" s="323">
        <v>5062</v>
      </c>
      <c r="C94" s="331" t="s">
        <v>52</v>
      </c>
      <c r="D94" s="325" t="s">
        <v>120</v>
      </c>
      <c r="E94" s="645">
        <f t="shared" ref="E94:E100" si="19">F94</f>
        <v>158500</v>
      </c>
      <c r="F94" s="646">
        <v>158500</v>
      </c>
      <c r="G94" s="646"/>
      <c r="H94" s="646"/>
      <c r="I94" s="647"/>
      <c r="J94" s="561"/>
      <c r="K94" s="320"/>
      <c r="L94" s="319"/>
      <c r="M94" s="319"/>
      <c r="N94" s="319"/>
      <c r="O94" s="167"/>
      <c r="P94" s="577">
        <f t="shared" si="12"/>
        <v>158500</v>
      </c>
    </row>
    <row r="95" spans="1:17" s="189" customFormat="1" ht="47.25" hidden="1" customHeight="1" x14ac:dyDescent="0.25">
      <c r="A95" s="322" t="s">
        <v>415</v>
      </c>
      <c r="B95" s="323" t="s">
        <v>416</v>
      </c>
      <c r="C95" s="331" t="s">
        <v>52</v>
      </c>
      <c r="D95" s="325" t="s">
        <v>417</v>
      </c>
      <c r="E95" s="639">
        <f>F95</f>
        <v>0</v>
      </c>
      <c r="F95" s="311"/>
      <c r="G95" s="311"/>
      <c r="H95" s="640"/>
      <c r="I95" s="641"/>
      <c r="J95" s="564"/>
      <c r="K95" s="369"/>
      <c r="L95" s="340"/>
      <c r="M95" s="340"/>
      <c r="N95" s="340"/>
      <c r="O95" s="161"/>
      <c r="P95" s="577">
        <f t="shared" si="12"/>
        <v>0</v>
      </c>
    </row>
    <row r="96" spans="1:17" s="189" customFormat="1" ht="24" hidden="1" customHeight="1" x14ac:dyDescent="0.25">
      <c r="A96" s="322" t="s">
        <v>628</v>
      </c>
      <c r="B96" s="367">
        <v>5010</v>
      </c>
      <c r="C96" s="368"/>
      <c r="D96" s="390" t="s">
        <v>629</v>
      </c>
      <c r="E96" s="571">
        <f>E97+E98</f>
        <v>0</v>
      </c>
      <c r="F96" s="340">
        <f>F97+F98</f>
        <v>0</v>
      </c>
      <c r="G96" s="340"/>
      <c r="H96" s="340"/>
      <c r="I96" s="161"/>
      <c r="J96" s="564"/>
      <c r="K96" s="369"/>
      <c r="L96" s="340"/>
      <c r="M96" s="340"/>
      <c r="N96" s="340"/>
      <c r="O96" s="161"/>
      <c r="P96" s="577">
        <f t="shared" si="12"/>
        <v>0</v>
      </c>
    </row>
    <row r="97" spans="1:18" s="189" customFormat="1" ht="35.25" hidden="1" customHeight="1" x14ac:dyDescent="0.25">
      <c r="A97" s="322" t="s">
        <v>178</v>
      </c>
      <c r="B97" s="323">
        <v>5011</v>
      </c>
      <c r="C97" s="331" t="s">
        <v>52</v>
      </c>
      <c r="D97" s="325" t="s">
        <v>174</v>
      </c>
      <c r="E97" s="565">
        <f t="shared" si="19"/>
        <v>0</v>
      </c>
      <c r="F97" s="347"/>
      <c r="G97" s="378"/>
      <c r="H97" s="378"/>
      <c r="I97" s="379"/>
      <c r="J97" s="572"/>
      <c r="K97" s="380"/>
      <c r="L97" s="378"/>
      <c r="M97" s="378"/>
      <c r="N97" s="378"/>
      <c r="O97" s="379"/>
      <c r="P97" s="577">
        <f t="shared" si="12"/>
        <v>0</v>
      </c>
      <c r="Q97" s="341"/>
    </row>
    <row r="98" spans="1:18" s="189" customFormat="1" ht="35.25" hidden="1" customHeight="1" x14ac:dyDescent="0.25">
      <c r="A98" s="322" t="s">
        <v>179</v>
      </c>
      <c r="B98" s="323">
        <v>5012</v>
      </c>
      <c r="C98" s="331" t="s">
        <v>52</v>
      </c>
      <c r="D98" s="325" t="s">
        <v>175</v>
      </c>
      <c r="E98" s="565">
        <f t="shared" si="19"/>
        <v>0</v>
      </c>
      <c r="F98" s="347"/>
      <c r="G98" s="378"/>
      <c r="H98" s="378"/>
      <c r="I98" s="379"/>
      <c r="J98" s="572"/>
      <c r="K98" s="380"/>
      <c r="L98" s="378"/>
      <c r="M98" s="378"/>
      <c r="N98" s="378"/>
      <c r="O98" s="379"/>
      <c r="P98" s="577">
        <f t="shared" si="12"/>
        <v>0</v>
      </c>
      <c r="Q98" s="341"/>
    </row>
    <row r="99" spans="1:18" s="117" customFormat="1" ht="31.5" hidden="1" customHeight="1" x14ac:dyDescent="0.25">
      <c r="A99" s="322" t="s">
        <v>180</v>
      </c>
      <c r="B99" s="323">
        <v>5031</v>
      </c>
      <c r="C99" s="331" t="s">
        <v>52</v>
      </c>
      <c r="D99" s="393" t="s">
        <v>176</v>
      </c>
      <c r="E99" s="567">
        <f>F99</f>
        <v>0</v>
      </c>
      <c r="F99" s="376"/>
      <c r="G99" s="376"/>
      <c r="H99" s="376"/>
      <c r="I99" s="377"/>
      <c r="J99" s="561">
        <f>K99+L99</f>
        <v>0</v>
      </c>
      <c r="K99" s="320"/>
      <c r="L99" s="319"/>
      <c r="M99" s="319"/>
      <c r="N99" s="319"/>
      <c r="O99" s="167"/>
      <c r="P99" s="577">
        <f>E99+J99</f>
        <v>0</v>
      </c>
    </row>
    <row r="100" spans="1:18" s="117" customFormat="1" ht="61.5" hidden="1" customHeight="1" thickBot="1" x14ac:dyDescent="0.3">
      <c r="A100" s="322" t="s">
        <v>181</v>
      </c>
      <c r="B100" s="381">
        <v>5053</v>
      </c>
      <c r="C100" s="382" t="s">
        <v>52</v>
      </c>
      <c r="D100" s="383" t="s">
        <v>328</v>
      </c>
      <c r="E100" s="360">
        <f t="shared" si="19"/>
        <v>0</v>
      </c>
      <c r="F100" s="376"/>
      <c r="G100" s="376"/>
      <c r="H100" s="384"/>
      <c r="I100" s="385"/>
      <c r="J100" s="386"/>
      <c r="K100" s="387"/>
      <c r="L100" s="384"/>
      <c r="M100" s="384"/>
      <c r="N100" s="384"/>
      <c r="O100" s="385"/>
      <c r="P100" s="362">
        <f t="shared" si="12"/>
        <v>0</v>
      </c>
    </row>
    <row r="101" spans="1:18" s="117" customFormat="1" ht="48" thickBot="1" x14ac:dyDescent="0.3">
      <c r="A101" s="508">
        <v>1600000</v>
      </c>
      <c r="B101" s="540"/>
      <c r="C101" s="541"/>
      <c r="D101" s="542" t="s">
        <v>449</v>
      </c>
      <c r="E101" s="543">
        <f>E102</f>
        <v>527800</v>
      </c>
      <c r="F101" s="544">
        <f t="shared" ref="F101:O102" si="20">F102</f>
        <v>497800</v>
      </c>
      <c r="G101" s="544">
        <f t="shared" si="20"/>
        <v>409000</v>
      </c>
      <c r="H101" s="544">
        <f t="shared" si="20"/>
        <v>0</v>
      </c>
      <c r="I101" s="545">
        <f t="shared" si="20"/>
        <v>30000</v>
      </c>
      <c r="J101" s="543">
        <f t="shared" si="20"/>
        <v>2131224</v>
      </c>
      <c r="K101" s="544">
        <f t="shared" si="20"/>
        <v>2131224</v>
      </c>
      <c r="L101" s="544">
        <f t="shared" si="20"/>
        <v>0</v>
      </c>
      <c r="M101" s="544">
        <f t="shared" si="20"/>
        <v>0</v>
      </c>
      <c r="N101" s="544">
        <f t="shared" si="20"/>
        <v>0</v>
      </c>
      <c r="O101" s="545">
        <f t="shared" si="20"/>
        <v>2131224</v>
      </c>
      <c r="P101" s="546">
        <f>E101+J101</f>
        <v>2659024</v>
      </c>
    </row>
    <row r="102" spans="1:18" s="117" customFormat="1" ht="48" thickBot="1" x14ac:dyDescent="0.3">
      <c r="A102" s="508">
        <v>1610000</v>
      </c>
      <c r="B102" s="540"/>
      <c r="C102" s="541"/>
      <c r="D102" s="547" t="s">
        <v>449</v>
      </c>
      <c r="E102" s="543">
        <f>E103</f>
        <v>527800</v>
      </c>
      <c r="F102" s="548">
        <f>F103</f>
        <v>497800</v>
      </c>
      <c r="G102" s="548">
        <f>G103</f>
        <v>409000</v>
      </c>
      <c r="H102" s="548">
        <f t="shared" si="20"/>
        <v>0</v>
      </c>
      <c r="I102" s="549">
        <f t="shared" si="20"/>
        <v>30000</v>
      </c>
      <c r="J102" s="544">
        <f>J104</f>
        <v>2131224</v>
      </c>
      <c r="K102" s="548">
        <f>K104</f>
        <v>2131224</v>
      </c>
      <c r="L102" s="548">
        <f t="shared" si="20"/>
        <v>0</v>
      </c>
      <c r="M102" s="548">
        <f t="shared" si="20"/>
        <v>0</v>
      </c>
      <c r="N102" s="548">
        <f t="shared" si="20"/>
        <v>0</v>
      </c>
      <c r="O102" s="549">
        <f>O104</f>
        <v>2131224</v>
      </c>
      <c r="P102" s="545">
        <f>E102+J102</f>
        <v>2659024</v>
      </c>
    </row>
    <row r="103" spans="1:18" s="117" customFormat="1" ht="39" customHeight="1" x14ac:dyDescent="0.25">
      <c r="A103" s="322">
        <v>1610160</v>
      </c>
      <c r="B103" s="323" t="s">
        <v>184</v>
      </c>
      <c r="C103" s="331" t="s">
        <v>46</v>
      </c>
      <c r="D103" s="325" t="s">
        <v>334</v>
      </c>
      <c r="E103" s="561">
        <f>F103+I103</f>
        <v>527800</v>
      </c>
      <c r="F103" s="319">
        <v>497800</v>
      </c>
      <c r="G103" s="319">
        <v>409000</v>
      </c>
      <c r="H103" s="319"/>
      <c r="I103" s="167">
        <v>30000</v>
      </c>
      <c r="J103" s="561">
        <f>K103</f>
        <v>0</v>
      </c>
      <c r="K103" s="320">
        <f>O103</f>
        <v>0</v>
      </c>
      <c r="L103" s="319"/>
      <c r="M103" s="319"/>
      <c r="N103" s="319"/>
      <c r="O103" s="167"/>
      <c r="P103" s="577">
        <f>E103+J103</f>
        <v>527800</v>
      </c>
    </row>
    <row r="104" spans="1:18" s="117" customFormat="1" ht="39" customHeight="1" thickBot="1" x14ac:dyDescent="0.3">
      <c r="A104" s="322">
        <v>1617350</v>
      </c>
      <c r="B104" s="323">
        <v>7350</v>
      </c>
      <c r="C104" s="331" t="s">
        <v>82</v>
      </c>
      <c r="D104" s="393" t="s">
        <v>81</v>
      </c>
      <c r="E104" s="561"/>
      <c r="F104" s="319"/>
      <c r="G104" s="319"/>
      <c r="H104" s="319"/>
      <c r="I104" s="167"/>
      <c r="J104" s="561">
        <f>K104</f>
        <v>2131224</v>
      </c>
      <c r="K104" s="320">
        <f>O104</f>
        <v>2131224</v>
      </c>
      <c r="L104" s="319"/>
      <c r="M104" s="319"/>
      <c r="N104" s="319"/>
      <c r="O104" s="167">
        <v>2131224</v>
      </c>
      <c r="P104" s="577">
        <f>E104+J104</f>
        <v>2131224</v>
      </c>
    </row>
    <row r="105" spans="1:18" s="117" customFormat="1" ht="16.5" thickBot="1" x14ac:dyDescent="0.3">
      <c r="A105" s="508">
        <v>3700000</v>
      </c>
      <c r="B105" s="540"/>
      <c r="C105" s="541"/>
      <c r="D105" s="542" t="s">
        <v>183</v>
      </c>
      <c r="E105" s="543">
        <f>E106</f>
        <v>1425000</v>
      </c>
      <c r="F105" s="544">
        <f t="shared" ref="F105:P105" si="21">F106</f>
        <v>1425000</v>
      </c>
      <c r="G105" s="544">
        <f t="shared" si="21"/>
        <v>0</v>
      </c>
      <c r="H105" s="544">
        <f t="shared" si="21"/>
        <v>0</v>
      </c>
      <c r="I105" s="545">
        <f t="shared" si="21"/>
        <v>0</v>
      </c>
      <c r="J105" s="543">
        <f t="shared" si="21"/>
        <v>0</v>
      </c>
      <c r="K105" s="544">
        <f t="shared" si="21"/>
        <v>0</v>
      </c>
      <c r="L105" s="544">
        <f t="shared" si="21"/>
        <v>0</v>
      </c>
      <c r="M105" s="544">
        <f t="shared" si="21"/>
        <v>0</v>
      </c>
      <c r="N105" s="544">
        <f t="shared" si="21"/>
        <v>0</v>
      </c>
      <c r="O105" s="545">
        <f t="shared" si="21"/>
        <v>0</v>
      </c>
      <c r="P105" s="546">
        <f t="shared" si="21"/>
        <v>1425000</v>
      </c>
    </row>
    <row r="106" spans="1:18" s="117" customFormat="1" ht="16.5" thickBot="1" x14ac:dyDescent="0.3">
      <c r="A106" s="508">
        <v>3710000</v>
      </c>
      <c r="B106" s="540"/>
      <c r="C106" s="541"/>
      <c r="D106" s="547" t="s">
        <v>183</v>
      </c>
      <c r="E106" s="543">
        <f>E107+E108+E109</f>
        <v>1425000</v>
      </c>
      <c r="F106" s="548">
        <f t="shared" ref="F106:I106" si="22">F107+F108+F109</f>
        <v>1425000</v>
      </c>
      <c r="G106" s="548">
        <f t="shared" si="22"/>
        <v>0</v>
      </c>
      <c r="H106" s="548">
        <f t="shared" si="22"/>
        <v>0</v>
      </c>
      <c r="I106" s="549">
        <f t="shared" si="22"/>
        <v>0</v>
      </c>
      <c r="J106" s="544">
        <f t="shared" ref="J106" si="23">J107+J108+J109</f>
        <v>0</v>
      </c>
      <c r="K106" s="548">
        <f t="shared" ref="K106" si="24">K107+K108+K109</f>
        <v>0</v>
      </c>
      <c r="L106" s="548">
        <f t="shared" ref="L106" si="25">L107+L108+L109</f>
        <v>0</v>
      </c>
      <c r="M106" s="548">
        <f t="shared" ref="M106" si="26">M107+M108+M109</f>
        <v>0</v>
      </c>
      <c r="N106" s="548">
        <f t="shared" ref="N106" si="27">N107+N108+N109</f>
        <v>0</v>
      </c>
      <c r="O106" s="549">
        <f t="shared" ref="O106" si="28">O107+O108+O109</f>
        <v>0</v>
      </c>
      <c r="P106" s="545">
        <f>P109+P107+P108</f>
        <v>1425000</v>
      </c>
    </row>
    <row r="107" spans="1:18" s="117" customFormat="1" ht="49.5" hidden="1" customHeight="1" x14ac:dyDescent="0.25">
      <c r="A107" s="322">
        <v>3710160</v>
      </c>
      <c r="B107" s="323" t="s">
        <v>184</v>
      </c>
      <c r="C107" s="331" t="s">
        <v>46</v>
      </c>
      <c r="D107" s="325" t="s">
        <v>334</v>
      </c>
      <c r="E107" s="561">
        <f>F107</f>
        <v>0</v>
      </c>
      <c r="F107" s="319"/>
      <c r="G107" s="319"/>
      <c r="H107" s="319"/>
      <c r="I107" s="167"/>
      <c r="J107" s="561">
        <f>K107</f>
        <v>0</v>
      </c>
      <c r="K107" s="320">
        <f>O107</f>
        <v>0</v>
      </c>
      <c r="L107" s="319"/>
      <c r="M107" s="319"/>
      <c r="N107" s="319"/>
      <c r="O107" s="167"/>
      <c r="P107" s="577">
        <f>E107+J107</f>
        <v>0</v>
      </c>
    </row>
    <row r="108" spans="1:18" s="117" customFormat="1" ht="30" customHeight="1" thickBot="1" x14ac:dyDescent="0.3">
      <c r="A108" s="322">
        <v>3718710</v>
      </c>
      <c r="B108" s="323">
        <v>8710</v>
      </c>
      <c r="C108" s="331" t="s">
        <v>55</v>
      </c>
      <c r="D108" s="393" t="s">
        <v>332</v>
      </c>
      <c r="E108" s="561">
        <f>F108</f>
        <v>1425000</v>
      </c>
      <c r="F108" s="319">
        <v>1425000</v>
      </c>
      <c r="G108" s="319"/>
      <c r="H108" s="319"/>
      <c r="I108" s="167"/>
      <c r="J108" s="561"/>
      <c r="K108" s="320"/>
      <c r="L108" s="319"/>
      <c r="M108" s="319"/>
      <c r="N108" s="319"/>
      <c r="O108" s="167"/>
      <c r="P108" s="577">
        <f>E108+J108</f>
        <v>1425000</v>
      </c>
    </row>
    <row r="109" spans="1:18" s="117" customFormat="1" ht="49.5" hidden="1" customHeight="1" thickBot="1" x14ac:dyDescent="0.3">
      <c r="A109" s="322">
        <v>3719110</v>
      </c>
      <c r="B109" s="323">
        <v>9110</v>
      </c>
      <c r="C109" s="331" t="s">
        <v>68</v>
      </c>
      <c r="D109" s="325" t="s">
        <v>333</v>
      </c>
      <c r="E109" s="561">
        <f>F109</f>
        <v>0</v>
      </c>
      <c r="F109" s="319"/>
      <c r="G109" s="319"/>
      <c r="H109" s="319"/>
      <c r="I109" s="167"/>
      <c r="J109" s="561"/>
      <c r="K109" s="320"/>
      <c r="L109" s="319"/>
      <c r="M109" s="319"/>
      <c r="N109" s="319"/>
      <c r="O109" s="167"/>
      <c r="P109" s="577">
        <f>E109+J109</f>
        <v>0</v>
      </c>
    </row>
    <row r="110" spans="1:18" s="117" customFormat="1" ht="24.75" customHeight="1" thickBot="1" x14ac:dyDescent="0.3">
      <c r="A110" s="550"/>
      <c r="B110" s="551"/>
      <c r="C110" s="552"/>
      <c r="D110" s="553" t="s">
        <v>128</v>
      </c>
      <c r="E110" s="554">
        <f>E105+E101+E52+E15</f>
        <v>22057135</v>
      </c>
      <c r="F110" s="555">
        <f>F15+F52+F105+F101</f>
        <v>20896025</v>
      </c>
      <c r="G110" s="556">
        <f>G15+G52+G105</f>
        <v>2005087</v>
      </c>
      <c r="H110" s="555">
        <f>H15+H52+H105+H101</f>
        <v>251600</v>
      </c>
      <c r="I110" s="557">
        <f>I15+I52+I105+I102</f>
        <v>856545</v>
      </c>
      <c r="J110" s="554">
        <f>J15+J52+J105+J101</f>
        <v>3401659</v>
      </c>
      <c r="K110" s="555">
        <f>K15+K52+K105+K101</f>
        <v>2206224</v>
      </c>
      <c r="L110" s="555">
        <f>L15+L52+L105</f>
        <v>0</v>
      </c>
      <c r="M110" s="555">
        <f>M15+M52+M105</f>
        <v>0</v>
      </c>
      <c r="N110" s="555">
        <f>N15+N52+N105</f>
        <v>0</v>
      </c>
      <c r="O110" s="558">
        <f>O15+O52+O105+O101</f>
        <v>3401659</v>
      </c>
      <c r="P110" s="559">
        <f>P15+P52+P105+P101</f>
        <v>25458794</v>
      </c>
      <c r="Q110" s="313"/>
      <c r="R110" s="313"/>
    </row>
    <row r="111" spans="1:18" ht="9.75" customHeight="1" x14ac:dyDescent="0.25">
      <c r="E111" s="214"/>
      <c r="F111" s="214"/>
      <c r="G111" s="214"/>
      <c r="H111" s="214"/>
      <c r="I111" s="214"/>
      <c r="J111" s="214"/>
      <c r="K111" s="214"/>
      <c r="L111" s="214"/>
      <c r="M111" s="214"/>
      <c r="N111" s="214"/>
      <c r="O111" s="214"/>
      <c r="P111" s="214"/>
    </row>
    <row r="112" spans="1:18" s="26" customFormat="1" ht="27" customHeight="1" x14ac:dyDescent="0.3">
      <c r="B112" s="26" t="s">
        <v>404</v>
      </c>
      <c r="D112" s="116"/>
      <c r="H112" s="282"/>
      <c r="I112" s="648" t="s">
        <v>405</v>
      </c>
      <c r="J112" s="648"/>
      <c r="K112" s="648"/>
      <c r="L112" s="282"/>
      <c r="M112" s="282"/>
      <c r="N112" s="282"/>
      <c r="O112" s="282"/>
      <c r="P112" s="282"/>
    </row>
    <row r="113" spans="5:16" ht="12" customHeight="1" x14ac:dyDescent="0.25">
      <c r="E113" s="209"/>
      <c r="F113" s="209"/>
      <c r="G113" s="209"/>
      <c r="H113" s="209"/>
      <c r="I113" s="209"/>
      <c r="J113" s="209"/>
      <c r="K113" s="209"/>
      <c r="L113" s="209"/>
      <c r="M113" s="209"/>
      <c r="N113" s="209"/>
      <c r="O113" s="209"/>
      <c r="P113" s="209"/>
    </row>
    <row r="114" spans="5:16" ht="16.5" hidden="1" customHeight="1" x14ac:dyDescent="0.25">
      <c r="F114" s="215"/>
      <c r="J114" s="209"/>
      <c r="L114" s="209"/>
      <c r="O114" s="214"/>
      <c r="P114" s="215">
        <f>додаток_1!D121-додаток_3!P110</f>
        <v>0</v>
      </c>
    </row>
    <row r="115" spans="5:16" x14ac:dyDescent="0.25">
      <c r="F115" s="215"/>
      <c r="H115" s="215"/>
    </row>
    <row r="118" spans="5:16" x14ac:dyDescent="0.25">
      <c r="F118" s="215"/>
    </row>
  </sheetData>
  <mergeCells count="28">
    <mergeCell ref="I112:K112"/>
    <mergeCell ref="K1:P1"/>
    <mergeCell ref="K2:P2"/>
    <mergeCell ref="K3:P3"/>
    <mergeCell ref="K4:P4"/>
    <mergeCell ref="B5:P5"/>
    <mergeCell ref="B6:P6"/>
    <mergeCell ref="P10:P13"/>
    <mergeCell ref="M11:N11"/>
    <mergeCell ref="M12:M13"/>
    <mergeCell ref="O11:O13"/>
    <mergeCell ref="A7:B7"/>
    <mergeCell ref="A10:A13"/>
    <mergeCell ref="G11:H11"/>
    <mergeCell ref="J11:J13"/>
    <mergeCell ref="B10:B13"/>
    <mergeCell ref="C10:C13"/>
    <mergeCell ref="E11:E13"/>
    <mergeCell ref="E10:I10"/>
    <mergeCell ref="H12:H13"/>
    <mergeCell ref="D10:D13"/>
    <mergeCell ref="F11:F13"/>
    <mergeCell ref="G12:G13"/>
    <mergeCell ref="J10:O10"/>
    <mergeCell ref="N12:N13"/>
    <mergeCell ref="K11:K13"/>
    <mergeCell ref="L11:L13"/>
    <mergeCell ref="I11:I13"/>
  </mergeCells>
  <phoneticPr fontId="0" type="noConversion"/>
  <pageMargins left="0.70866141732283472" right="0.70866141732283472" top="0.74803149606299213" bottom="0.74803149606299213" header="0.31496062992125984" footer="0.31496062992125984"/>
  <pageSetup paperSize="9" scale="44" orientation="landscape" r:id="rId1"/>
  <headerFooter alignWithMargins="0"/>
  <rowBreaks count="1" manualBreakCount="1">
    <brk id="61"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6"/>
  <sheetViews>
    <sheetView zoomScale="86" zoomScaleNormal="86" zoomScaleSheetLayoutView="86" workbookViewId="0"/>
  </sheetViews>
  <sheetFormatPr defaultRowHeight="12.75" x14ac:dyDescent="0.2"/>
  <cols>
    <col min="1" max="1" width="15.7109375" style="1" customWidth="1"/>
    <col min="2" max="2" width="13.28515625" style="1" customWidth="1"/>
    <col min="3" max="3" width="70.85546875" style="1" customWidth="1"/>
    <col min="4" max="4" width="25" style="1" customWidth="1"/>
    <col min="5" max="5" width="22.85546875" style="1" customWidth="1"/>
    <col min="6" max="6" width="2.140625" style="1" customWidth="1"/>
    <col min="7" max="16384" width="9.140625" style="1"/>
  </cols>
  <sheetData>
    <row r="1" spans="1:6" ht="15.75" x14ac:dyDescent="0.25">
      <c r="B1" s="32"/>
      <c r="D1" s="758" t="s">
        <v>291</v>
      </c>
      <c r="E1" s="758"/>
    </row>
    <row r="2" spans="1:6" ht="22.5" customHeight="1" x14ac:dyDescent="0.25">
      <c r="C2" s="207"/>
      <c r="D2" s="761" t="str">
        <f>додаток_1!D2</f>
        <v xml:space="preserve"> до  рішення Здолбунівської міської ради</v>
      </c>
      <c r="E2" s="761"/>
      <c r="F2" s="761"/>
    </row>
    <row r="3" spans="1:6" ht="33.75" customHeight="1" x14ac:dyDescent="0.25">
      <c r="B3" s="150"/>
      <c r="C3" s="207"/>
      <c r="D3" s="762" t="str">
        <f>додаток_1!D3</f>
        <v>"Про зміни до бюджету Здолбунівської міської територіальної громади на 2026 рік"</v>
      </c>
      <c r="E3" s="762"/>
      <c r="F3" s="762"/>
    </row>
    <row r="4" spans="1:6" ht="19.5" customHeight="1" x14ac:dyDescent="0.25">
      <c r="C4" s="117"/>
      <c r="D4" s="758" t="str">
        <f>додаток_1!D4</f>
        <v>від 12 серпня 2026 року № 3435</v>
      </c>
      <c r="E4" s="758"/>
    </row>
    <row r="5" spans="1:6" ht="9" customHeight="1" x14ac:dyDescent="0.25">
      <c r="D5" s="117"/>
      <c r="E5" s="117"/>
    </row>
    <row r="6" spans="1:6" ht="18.75" x14ac:dyDescent="0.3">
      <c r="A6" s="759" t="s">
        <v>412</v>
      </c>
      <c r="B6" s="759"/>
      <c r="C6" s="759"/>
      <c r="D6" s="759"/>
      <c r="E6" s="759"/>
    </row>
    <row r="7" spans="1:6" ht="18.75" x14ac:dyDescent="0.3">
      <c r="A7" s="759" t="s">
        <v>462</v>
      </c>
      <c r="B7" s="759"/>
      <c r="C7" s="759"/>
      <c r="D7" s="759"/>
      <c r="E7" s="759"/>
    </row>
    <row r="8" spans="1:6" s="34" customFormat="1" x14ac:dyDescent="0.2">
      <c r="A8" s="664">
        <v>1755900000</v>
      </c>
      <c r="B8" s="664"/>
      <c r="C8" s="125"/>
      <c r="D8" s="123"/>
      <c r="E8" s="36"/>
    </row>
    <row r="9" spans="1:6" s="34" customFormat="1" x14ac:dyDescent="0.2">
      <c r="A9" s="1" t="s">
        <v>124</v>
      </c>
      <c r="B9" s="84"/>
      <c r="C9" s="84"/>
      <c r="D9" s="35"/>
      <c r="E9" s="35"/>
    </row>
    <row r="10" spans="1:6" s="34" customFormat="1" ht="11.25" x14ac:dyDescent="0.2">
      <c r="B10" s="35"/>
      <c r="C10" s="35"/>
      <c r="D10" s="35"/>
      <c r="E10" s="35"/>
    </row>
    <row r="11" spans="1:6" s="34" customFormat="1" ht="18.75" x14ac:dyDescent="0.3">
      <c r="A11" s="27" t="s">
        <v>218</v>
      </c>
      <c r="B11" s="35"/>
      <c r="C11" s="35"/>
      <c r="D11" s="35"/>
      <c r="E11" s="35"/>
    </row>
    <row r="12" spans="1:6" ht="18" customHeight="1" thickBot="1" x14ac:dyDescent="0.3">
      <c r="E12" s="151" t="s">
        <v>19</v>
      </c>
    </row>
    <row r="13" spans="1:6" ht="85.5" customHeight="1" thickBot="1" x14ac:dyDescent="0.25">
      <c r="A13" s="152" t="s">
        <v>219</v>
      </c>
      <c r="B13" s="733" t="s">
        <v>220</v>
      </c>
      <c r="C13" s="760"/>
      <c r="D13" s="734"/>
      <c r="E13" s="153" t="s">
        <v>105</v>
      </c>
    </row>
    <row r="14" spans="1:6" ht="13.5" thickBot="1" x14ac:dyDescent="0.25">
      <c r="A14" s="154">
        <v>1</v>
      </c>
      <c r="B14" s="735">
        <v>2</v>
      </c>
      <c r="C14" s="769"/>
      <c r="D14" s="736"/>
      <c r="E14" s="155">
        <v>3</v>
      </c>
    </row>
    <row r="15" spans="1:6" ht="19.5" customHeight="1" x14ac:dyDescent="0.2">
      <c r="A15" s="770" t="s">
        <v>190</v>
      </c>
      <c r="B15" s="771"/>
      <c r="C15" s="771"/>
      <c r="D15" s="771"/>
      <c r="E15" s="772"/>
    </row>
    <row r="16" spans="1:6" ht="19.5" hidden="1" customHeight="1" x14ac:dyDescent="0.2">
      <c r="A16" s="612">
        <v>9900000000</v>
      </c>
      <c r="B16" s="774" t="s">
        <v>214</v>
      </c>
      <c r="C16" s="775"/>
      <c r="D16" s="776"/>
      <c r="E16" s="611">
        <f>E17+E19+E21+E20+E18+E22</f>
        <v>0</v>
      </c>
    </row>
    <row r="17" spans="1:5" ht="35.25" hidden="1" customHeight="1" x14ac:dyDescent="0.2">
      <c r="A17" s="158">
        <v>41036000</v>
      </c>
      <c r="B17" s="718" t="s">
        <v>380</v>
      </c>
      <c r="C17" s="726"/>
      <c r="D17" s="719"/>
      <c r="E17" s="159">
        <f>додаток_1!D107</f>
        <v>0</v>
      </c>
    </row>
    <row r="18" spans="1:5" ht="33" hidden="1" customHeight="1" x14ac:dyDescent="0.25">
      <c r="A18" s="158">
        <f>додаток_1!B103</f>
        <v>41031100</v>
      </c>
      <c r="B18" s="724" t="str">
        <f>додаток_1!C103</f>
        <v xml:space="preserve">Субвенція з державного бюджету місцевим бюджетам на забезпечення харчуванням учнів закладів загальної середньої освіти </v>
      </c>
      <c r="C18" s="741"/>
      <c r="D18" s="725"/>
      <c r="E18" s="159">
        <f>додаток_1!D103</f>
        <v>0</v>
      </c>
    </row>
    <row r="19" spans="1:5" ht="35.25" hidden="1" customHeight="1" x14ac:dyDescent="0.2">
      <c r="A19" s="158">
        <v>41033900</v>
      </c>
      <c r="B19" s="718" t="str">
        <f>додаток_1!C105</f>
        <v xml:space="preserve">Освітня субвенція з державного бюджету місцевим бюджетам </v>
      </c>
      <c r="C19" s="726"/>
      <c r="D19" s="719"/>
      <c r="E19" s="159">
        <v>0</v>
      </c>
    </row>
    <row r="20" spans="1:5" ht="33" hidden="1" customHeight="1" x14ac:dyDescent="0.2">
      <c r="A20" s="158">
        <f>додаток_1!B106</f>
        <v>41035400</v>
      </c>
      <c r="B20" s="718" t="str">
        <f>додаток_1!C106</f>
        <v>Субвенція з державного бюджету місцевим бюджетам на надання державної підтримки особам з особливими освітніми потребами</v>
      </c>
      <c r="C20" s="726"/>
      <c r="D20" s="719"/>
      <c r="E20" s="159"/>
    </row>
    <row r="21" spans="1:5" ht="35.25" hidden="1" customHeight="1" x14ac:dyDescent="0.2">
      <c r="A21" s="158">
        <f>додаток_1!B108</f>
        <v>41036300</v>
      </c>
      <c r="B21" s="718" t="str">
        <f>додаток_1!C108</f>
        <v>Субвенція з державного бюджету місцевим бюджетам на здійснення доплат педагогічним працівникам закладів загальної середньої освіти</v>
      </c>
      <c r="C21" s="726"/>
      <c r="D21" s="719"/>
      <c r="E21" s="159">
        <f>додаток_1!E108</f>
        <v>0</v>
      </c>
    </row>
    <row r="22" spans="1:5" ht="39" hidden="1" customHeight="1" x14ac:dyDescent="0.2">
      <c r="A22" s="158">
        <v>41035100</v>
      </c>
      <c r="B22" s="718" t="str">
        <f>додаток_1!C104</f>
        <v>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v>
      </c>
      <c r="C22" s="726"/>
      <c r="D22" s="719"/>
      <c r="E22" s="159"/>
    </row>
    <row r="23" spans="1:5" ht="24" customHeight="1" x14ac:dyDescent="0.2">
      <c r="A23" s="612">
        <v>17100000000</v>
      </c>
      <c r="B23" s="773" t="s">
        <v>193</v>
      </c>
      <c r="C23" s="773"/>
      <c r="D23" s="773"/>
      <c r="E23" s="611">
        <f>SUM(E24:E29)</f>
        <v>11363359</v>
      </c>
    </row>
    <row r="24" spans="1:5" ht="20.25" hidden="1" customHeight="1" x14ac:dyDescent="0.2">
      <c r="A24" s="158">
        <v>41040400</v>
      </c>
      <c r="B24" s="718" t="s">
        <v>268</v>
      </c>
      <c r="C24" s="726"/>
      <c r="D24" s="719"/>
      <c r="E24" s="159"/>
    </row>
    <row r="25" spans="1:5" ht="48" customHeight="1" x14ac:dyDescent="0.2">
      <c r="A25" s="158">
        <f>додаток_1!B114</f>
        <v>41050300</v>
      </c>
      <c r="B25" s="718" t="str">
        <f>додаток_1!C114</f>
        <v>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v>
      </c>
      <c r="C25" s="726"/>
      <c r="D25" s="719"/>
      <c r="E25" s="159">
        <f>додаток_1!D114</f>
        <v>11163200</v>
      </c>
    </row>
    <row r="26" spans="1:5" ht="35.25" hidden="1" customHeight="1" x14ac:dyDescent="0.2">
      <c r="A26" s="158">
        <f>додаток_1!B115</f>
        <v>41051000</v>
      </c>
      <c r="B26" s="718" t="str">
        <f>додаток_1!C115</f>
        <v>Субвенція з місцевого бюджету на здійснення переданих видатків у сфері освіти за рахунок коштів освітньої субвенції</v>
      </c>
      <c r="C26" s="726"/>
      <c r="D26" s="719"/>
      <c r="E26" s="159"/>
    </row>
    <row r="27" spans="1:5" ht="35.25" hidden="1" customHeight="1" x14ac:dyDescent="0.2">
      <c r="A27" s="158">
        <f>додаток_1!B119</f>
        <v>41051400</v>
      </c>
      <c r="B27" s="718" t="str">
        <f>додаток_1!C119</f>
        <v>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v>
      </c>
      <c r="C27" s="726"/>
      <c r="D27" s="719"/>
      <c r="E27" s="159">
        <f>додаток_1!D119</f>
        <v>0</v>
      </c>
    </row>
    <row r="28" spans="1:5" ht="35.25" hidden="1" customHeight="1" x14ac:dyDescent="0.2">
      <c r="A28" s="158" t="str">
        <f>додаток_1!B120</f>
        <v>41057700</v>
      </c>
      <c r="B28" s="718" t="str">
        <f>додаток_1!C120</f>
        <v>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v>
      </c>
      <c r="C28" s="726"/>
      <c r="D28" s="719"/>
      <c r="E28" s="159">
        <f>додаток_1!D120</f>
        <v>0</v>
      </c>
    </row>
    <row r="29" spans="1:5" ht="51.75" customHeight="1" x14ac:dyDescent="0.2">
      <c r="A29" s="158">
        <v>41059300</v>
      </c>
      <c r="B29" s="718" t="str">
        <f>додаток_1!C118</f>
        <v>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v>
      </c>
      <c r="C29" s="726"/>
      <c r="D29" s="719"/>
      <c r="E29" s="159">
        <f>додаток_1!D118</f>
        <v>200159</v>
      </c>
    </row>
    <row r="30" spans="1:5" s="84" customFormat="1" ht="18.75" hidden="1" customHeight="1" x14ac:dyDescent="0.25">
      <c r="A30" s="613">
        <v>1755800000</v>
      </c>
      <c r="B30" s="742" t="s">
        <v>191</v>
      </c>
      <c r="C30" s="743"/>
      <c r="D30" s="744"/>
      <c r="E30" s="614">
        <f>SUM(E31:F40)</f>
        <v>0</v>
      </c>
    </row>
    <row r="31" spans="1:5" s="84" customFormat="1" ht="33" hidden="1" customHeight="1" x14ac:dyDescent="0.25">
      <c r="A31" s="470">
        <v>41051000</v>
      </c>
      <c r="B31" s="724" t="s">
        <v>577</v>
      </c>
      <c r="C31" s="741"/>
      <c r="D31" s="725"/>
      <c r="E31" s="291"/>
    </row>
    <row r="32" spans="1:5" ht="24" hidden="1" customHeight="1" x14ac:dyDescent="0.25">
      <c r="A32" s="158">
        <v>41053900</v>
      </c>
      <c r="B32" s="724" t="s">
        <v>243</v>
      </c>
      <c r="C32" s="741"/>
      <c r="D32" s="725"/>
      <c r="E32" s="291"/>
    </row>
    <row r="33" spans="1:5" ht="67.5" hidden="1" customHeight="1" x14ac:dyDescent="0.2">
      <c r="A33" s="158">
        <v>41053900</v>
      </c>
      <c r="B33" s="718" t="s">
        <v>576</v>
      </c>
      <c r="C33" s="726"/>
      <c r="D33" s="719"/>
      <c r="E33" s="227"/>
    </row>
    <row r="34" spans="1:5" ht="52.5" hidden="1" customHeight="1" x14ac:dyDescent="0.25">
      <c r="A34" s="158">
        <v>41053900</v>
      </c>
      <c r="B34" s="718" t="s">
        <v>641</v>
      </c>
      <c r="C34" s="726"/>
      <c r="D34" s="719"/>
      <c r="E34" s="291"/>
    </row>
    <row r="35" spans="1:5" ht="54" hidden="1" customHeight="1" x14ac:dyDescent="0.2">
      <c r="A35" s="158">
        <v>41053900</v>
      </c>
      <c r="B35" s="718" t="s">
        <v>642</v>
      </c>
      <c r="C35" s="726"/>
      <c r="D35" s="719"/>
      <c r="E35" s="159"/>
    </row>
    <row r="36" spans="1:5" ht="35.25" hidden="1" customHeight="1" x14ac:dyDescent="0.25">
      <c r="A36" s="158">
        <v>41053900</v>
      </c>
      <c r="B36" s="724" t="s">
        <v>627</v>
      </c>
      <c r="C36" s="741"/>
      <c r="D36" s="725"/>
      <c r="E36" s="227"/>
    </row>
    <row r="37" spans="1:5" ht="52.5" hidden="1" customHeight="1" x14ac:dyDescent="0.25">
      <c r="A37" s="158">
        <v>41053900</v>
      </c>
      <c r="B37" s="724" t="s">
        <v>242</v>
      </c>
      <c r="C37" s="741"/>
      <c r="D37" s="725"/>
      <c r="E37" s="227"/>
    </row>
    <row r="38" spans="1:5" ht="54.75" hidden="1" customHeight="1" x14ac:dyDescent="0.25">
      <c r="A38" s="158">
        <v>41053900</v>
      </c>
      <c r="B38" s="766" t="s">
        <v>275</v>
      </c>
      <c r="C38" s="767"/>
      <c r="D38" s="768"/>
      <c r="E38" s="226"/>
    </row>
    <row r="39" spans="1:5" ht="35.25" hidden="1" customHeight="1" x14ac:dyDescent="0.25">
      <c r="A39" s="158">
        <v>41053900</v>
      </c>
      <c r="B39" s="724" t="s">
        <v>274</v>
      </c>
      <c r="C39" s="741"/>
      <c r="D39" s="725"/>
      <c r="E39" s="130"/>
    </row>
    <row r="40" spans="1:5" ht="35.25" hidden="1" customHeight="1" x14ac:dyDescent="0.25">
      <c r="A40" s="158">
        <v>41053900</v>
      </c>
      <c r="B40" s="724" t="s">
        <v>244</v>
      </c>
      <c r="C40" s="741"/>
      <c r="D40" s="725"/>
      <c r="E40" s="130"/>
    </row>
    <row r="41" spans="1:5" s="84" customFormat="1" ht="26.25" hidden="1" customHeight="1" x14ac:dyDescent="0.25">
      <c r="A41" s="160">
        <v>17563000000</v>
      </c>
      <c r="B41" s="763" t="s">
        <v>192</v>
      </c>
      <c r="C41" s="764"/>
      <c r="D41" s="765"/>
      <c r="E41" s="161">
        <f>E42+E43+E44</f>
        <v>0</v>
      </c>
    </row>
    <row r="42" spans="1:5" s="84" customFormat="1" ht="51.75" hidden="1" customHeight="1" x14ac:dyDescent="0.25">
      <c r="A42" s="158">
        <v>41053900</v>
      </c>
      <c r="B42" s="724" t="s">
        <v>578</v>
      </c>
      <c r="C42" s="741"/>
      <c r="D42" s="725"/>
      <c r="E42" s="227"/>
    </row>
    <row r="43" spans="1:5" ht="51.75" hidden="1" customHeight="1" x14ac:dyDescent="0.25">
      <c r="A43" s="158">
        <v>41053900</v>
      </c>
      <c r="B43" s="724" t="s">
        <v>610</v>
      </c>
      <c r="C43" s="741"/>
      <c r="D43" s="725"/>
      <c r="E43" s="227"/>
    </row>
    <row r="44" spans="1:5" ht="48" hidden="1" customHeight="1" x14ac:dyDescent="0.25">
      <c r="A44" s="158">
        <v>41053900</v>
      </c>
      <c r="B44" s="724" t="s">
        <v>428</v>
      </c>
      <c r="C44" s="741"/>
      <c r="D44" s="725"/>
      <c r="E44" s="291"/>
    </row>
    <row r="45" spans="1:5" ht="35.25" hidden="1" customHeight="1" x14ac:dyDescent="0.25">
      <c r="A45" s="160">
        <v>17314200000</v>
      </c>
      <c r="B45" s="752" t="s">
        <v>217</v>
      </c>
      <c r="C45" s="752"/>
      <c r="D45" s="752"/>
      <c r="E45" s="162"/>
    </row>
    <row r="46" spans="1:5" ht="20.25" customHeight="1" x14ac:dyDescent="0.2">
      <c r="A46" s="746" t="s">
        <v>216</v>
      </c>
      <c r="B46" s="747"/>
      <c r="C46" s="747"/>
      <c r="D46" s="747"/>
      <c r="E46" s="748"/>
    </row>
    <row r="47" spans="1:5" ht="24" hidden="1" customHeight="1" x14ac:dyDescent="0.2">
      <c r="A47" s="156">
        <v>99000000000</v>
      </c>
      <c r="B47" s="749" t="s">
        <v>214</v>
      </c>
      <c r="C47" s="750"/>
      <c r="D47" s="751"/>
      <c r="E47" s="164">
        <f>E48</f>
        <v>0</v>
      </c>
    </row>
    <row r="48" spans="1:5" ht="33.75" hidden="1" customHeight="1" x14ac:dyDescent="0.2">
      <c r="A48" s="158">
        <f>додаток_1!B109</f>
        <v>41038800</v>
      </c>
      <c r="B48" s="718" t="str">
        <f>додаток_1!C109</f>
        <v>Субвенція з державного бюджету місцевим бюджетам на реалізацію проектів в рамках Програми відновлення України III</v>
      </c>
      <c r="C48" s="726"/>
      <c r="D48" s="719"/>
      <c r="E48" s="165">
        <f>додаток_1!F109</f>
        <v>0</v>
      </c>
    </row>
    <row r="49" spans="1:5" ht="21" customHeight="1" x14ac:dyDescent="0.25">
      <c r="A49" s="160">
        <v>17100000000</v>
      </c>
      <c r="B49" s="752" t="s">
        <v>193</v>
      </c>
      <c r="C49" s="752"/>
      <c r="D49" s="752"/>
      <c r="E49" s="164">
        <f>E50+E51</f>
        <v>1195435</v>
      </c>
    </row>
    <row r="50" spans="1:5" ht="43.5" customHeight="1" x14ac:dyDescent="0.2">
      <c r="A50" s="158">
        <f>A26</f>
        <v>41051000</v>
      </c>
      <c r="B50" s="718" t="str">
        <f>B26</f>
        <v>Субвенція з місцевого бюджету на здійснення переданих видатків у сфері освіти за рахунок коштів освітньої субвенції</v>
      </c>
      <c r="C50" s="726"/>
      <c r="D50" s="719"/>
      <c r="E50" s="165">
        <v>1195435</v>
      </c>
    </row>
    <row r="51" spans="1:5" ht="56.25" hidden="1" customHeight="1" x14ac:dyDescent="0.2">
      <c r="A51" s="163">
        <v>41053900</v>
      </c>
      <c r="B51" s="718" t="s">
        <v>245</v>
      </c>
      <c r="C51" s="726"/>
      <c r="D51" s="719"/>
      <c r="E51" s="165"/>
    </row>
    <row r="52" spans="1:5" ht="22.5" customHeight="1" x14ac:dyDescent="0.25">
      <c r="A52" s="615" t="s">
        <v>117</v>
      </c>
      <c r="B52" s="720" t="s">
        <v>221</v>
      </c>
      <c r="C52" s="745"/>
      <c r="D52" s="721"/>
      <c r="E52" s="616">
        <f>E53+E54</f>
        <v>12558794</v>
      </c>
    </row>
    <row r="53" spans="1:5" ht="22.5" customHeight="1" x14ac:dyDescent="0.25">
      <c r="A53" s="166" t="s">
        <v>117</v>
      </c>
      <c r="B53" s="724" t="s">
        <v>194</v>
      </c>
      <c r="C53" s="741"/>
      <c r="D53" s="725"/>
      <c r="E53" s="167">
        <f>E16+E23+E30+E41</f>
        <v>11363359</v>
      </c>
    </row>
    <row r="54" spans="1:5" s="84" customFormat="1" ht="19.5" customHeight="1" thickBot="1" x14ac:dyDescent="0.3">
      <c r="A54" s="168" t="s">
        <v>117</v>
      </c>
      <c r="B54" s="727" t="s">
        <v>222</v>
      </c>
      <c r="C54" s="728"/>
      <c r="D54" s="729"/>
      <c r="E54" s="169">
        <f>E49+E47</f>
        <v>1195435</v>
      </c>
    </row>
    <row r="55" spans="1:5" ht="9.75" customHeight="1" x14ac:dyDescent="0.2"/>
    <row r="56" spans="1:5" ht="17.25" customHeight="1" x14ac:dyDescent="0.3">
      <c r="A56" s="27" t="s">
        <v>223</v>
      </c>
      <c r="B56" s="35"/>
      <c r="C56" s="35"/>
      <c r="D56" s="35"/>
      <c r="E56" s="35"/>
    </row>
    <row r="57" spans="1:5" ht="14.25" customHeight="1" thickBot="1" x14ac:dyDescent="0.3">
      <c r="E57" s="151" t="s">
        <v>19</v>
      </c>
    </row>
    <row r="58" spans="1:5" ht="132" customHeight="1" thickBot="1" x14ac:dyDescent="0.25">
      <c r="A58" s="170" t="s">
        <v>224</v>
      </c>
      <c r="B58" s="171" t="s">
        <v>230</v>
      </c>
      <c r="C58" s="733" t="s">
        <v>225</v>
      </c>
      <c r="D58" s="734"/>
      <c r="E58" s="172" t="s">
        <v>105</v>
      </c>
    </row>
    <row r="59" spans="1:5" ht="13.5" thickBot="1" x14ac:dyDescent="0.25">
      <c r="A59" s="154">
        <v>1</v>
      </c>
      <c r="B59" s="41">
        <v>2</v>
      </c>
      <c r="C59" s="735">
        <v>3</v>
      </c>
      <c r="D59" s="736"/>
      <c r="E59" s="155">
        <v>4</v>
      </c>
    </row>
    <row r="60" spans="1:5" ht="15.75" x14ac:dyDescent="0.2">
      <c r="A60" s="730" t="s">
        <v>226</v>
      </c>
      <c r="B60" s="731"/>
      <c r="C60" s="731"/>
      <c r="D60" s="731"/>
      <c r="E60" s="732"/>
    </row>
    <row r="61" spans="1:5" ht="15.75" x14ac:dyDescent="0.2">
      <c r="A61" s="617" t="s">
        <v>646</v>
      </c>
      <c r="B61" s="618">
        <v>9150</v>
      </c>
      <c r="C61" s="737" t="s">
        <v>649</v>
      </c>
      <c r="D61" s="738"/>
      <c r="E61" s="611">
        <f>E62+E68+E71</f>
        <v>500000</v>
      </c>
    </row>
    <row r="62" spans="1:5" ht="15.75" x14ac:dyDescent="0.25">
      <c r="A62" s="615">
        <v>1710000000</v>
      </c>
      <c r="B62" s="618"/>
      <c r="C62" s="720" t="s">
        <v>193</v>
      </c>
      <c r="D62" s="721"/>
      <c r="E62" s="611">
        <f>E63</f>
        <v>500000</v>
      </c>
    </row>
    <row r="63" spans="1:5" ht="25.5" customHeight="1" x14ac:dyDescent="0.2">
      <c r="A63" s="156"/>
      <c r="B63" s="174"/>
      <c r="C63" s="718" t="s">
        <v>650</v>
      </c>
      <c r="D63" s="719"/>
      <c r="E63" s="165">
        <v>500000</v>
      </c>
    </row>
    <row r="64" spans="1:5" ht="15" customHeight="1" x14ac:dyDescent="0.2">
      <c r="A64" s="617" t="s">
        <v>208</v>
      </c>
      <c r="B64" s="618">
        <v>9770</v>
      </c>
      <c r="C64" s="737" t="s">
        <v>229</v>
      </c>
      <c r="D64" s="738"/>
      <c r="E64" s="611">
        <f>E65+E71+E74</f>
        <v>430000</v>
      </c>
    </row>
    <row r="65" spans="1:5" ht="15.75" customHeight="1" x14ac:dyDescent="0.25">
      <c r="A65" s="615">
        <v>1710000000</v>
      </c>
      <c r="B65" s="618"/>
      <c r="C65" s="720" t="s">
        <v>193</v>
      </c>
      <c r="D65" s="721"/>
      <c r="E65" s="611">
        <f>E66+E67+E70+E68+E69</f>
        <v>430000</v>
      </c>
    </row>
    <row r="66" spans="1:5" ht="51.75" customHeight="1" x14ac:dyDescent="0.2">
      <c r="A66" s="156"/>
      <c r="B66" s="174"/>
      <c r="C66" s="718" t="s">
        <v>652</v>
      </c>
      <c r="D66" s="719"/>
      <c r="E66" s="165">
        <v>200000</v>
      </c>
    </row>
    <row r="67" spans="1:5" ht="43.5" customHeight="1" x14ac:dyDescent="0.2">
      <c r="A67" s="156"/>
      <c r="B67" s="174"/>
      <c r="C67" s="718" t="s">
        <v>645</v>
      </c>
      <c r="D67" s="719"/>
      <c r="E67" s="165">
        <v>230000</v>
      </c>
    </row>
    <row r="68" spans="1:5" ht="79.5" hidden="1" customHeight="1" x14ac:dyDescent="0.2">
      <c r="A68" s="156"/>
      <c r="B68" s="174"/>
      <c r="C68" s="718" t="s">
        <v>554</v>
      </c>
      <c r="D68" s="719"/>
      <c r="E68" s="159"/>
    </row>
    <row r="69" spans="1:5" ht="42" hidden="1" customHeight="1" x14ac:dyDescent="0.2">
      <c r="A69" s="156"/>
      <c r="B69" s="174"/>
      <c r="C69" s="718" t="s">
        <v>564</v>
      </c>
      <c r="D69" s="719"/>
      <c r="E69" s="159"/>
    </row>
    <row r="70" spans="1:5" ht="70.5" hidden="1" customHeight="1" x14ac:dyDescent="0.2">
      <c r="A70" s="156"/>
      <c r="B70" s="174"/>
      <c r="C70" s="718" t="s">
        <v>637</v>
      </c>
      <c r="D70" s="719"/>
      <c r="E70" s="159"/>
    </row>
    <row r="71" spans="1:5" ht="15" hidden="1" customHeight="1" x14ac:dyDescent="0.25">
      <c r="A71" s="615">
        <v>1731420000</v>
      </c>
      <c r="B71" s="619"/>
      <c r="C71" s="720" t="s">
        <v>217</v>
      </c>
      <c r="D71" s="721"/>
      <c r="E71" s="611">
        <f>E72+E73</f>
        <v>0</v>
      </c>
    </row>
    <row r="72" spans="1:5" ht="49.5" hidden="1" customHeight="1" x14ac:dyDescent="0.25">
      <c r="A72" s="176"/>
      <c r="B72" s="177"/>
      <c r="C72" s="724" t="s">
        <v>614</v>
      </c>
      <c r="D72" s="725"/>
      <c r="E72" s="159"/>
    </row>
    <row r="73" spans="1:5" ht="50.25" hidden="1" customHeight="1" x14ac:dyDescent="0.25">
      <c r="A73" s="176"/>
      <c r="B73" s="177"/>
      <c r="C73" s="724" t="s">
        <v>630</v>
      </c>
      <c r="D73" s="725"/>
      <c r="E73" s="159"/>
    </row>
    <row r="74" spans="1:5" ht="21.75" hidden="1" customHeight="1" x14ac:dyDescent="0.25">
      <c r="A74" s="615">
        <v>1800000000</v>
      </c>
      <c r="B74" s="619"/>
      <c r="C74" s="720" t="s">
        <v>615</v>
      </c>
      <c r="D74" s="721"/>
      <c r="E74" s="611">
        <f>E75</f>
        <v>0</v>
      </c>
    </row>
    <row r="75" spans="1:5" ht="51.75" hidden="1" customHeight="1" x14ac:dyDescent="0.25">
      <c r="A75" s="176"/>
      <c r="B75" s="177"/>
      <c r="C75" s="724" t="s">
        <v>626</v>
      </c>
      <c r="D75" s="725"/>
      <c r="E75" s="159"/>
    </row>
    <row r="76" spans="1:5" s="84" customFormat="1" ht="32.25" customHeight="1" x14ac:dyDescent="0.25">
      <c r="A76" s="617" t="s">
        <v>210</v>
      </c>
      <c r="B76" s="620">
        <v>9800</v>
      </c>
      <c r="C76" s="720" t="str">
        <f>додаток_3!D51</f>
        <v>Субвенція з місцевого бюджету державному бюджету на виконання програм соціально-економічного розвитку регіонів</v>
      </c>
      <c r="D76" s="721"/>
      <c r="E76" s="621">
        <f>E86+E83+E85+E84+E77+E78+E79+E80+E81+E82+E87+E88+E89</f>
        <v>100000</v>
      </c>
    </row>
    <row r="77" spans="1:5" s="84" customFormat="1" ht="36.75" hidden="1" customHeight="1" x14ac:dyDescent="0.2">
      <c r="A77" s="173" t="s">
        <v>397</v>
      </c>
      <c r="B77" s="179"/>
      <c r="C77" s="718" t="s">
        <v>555</v>
      </c>
      <c r="D77" s="719"/>
      <c r="E77" s="194"/>
    </row>
    <row r="78" spans="1:5" s="84" customFormat="1" ht="33.75" hidden="1" customHeight="1" x14ac:dyDescent="0.2">
      <c r="A78" s="173" t="s">
        <v>397</v>
      </c>
      <c r="B78" s="179"/>
      <c r="C78" s="718" t="s">
        <v>565</v>
      </c>
      <c r="D78" s="719"/>
      <c r="E78" s="194"/>
    </row>
    <row r="79" spans="1:5" s="84" customFormat="1" ht="33" hidden="1" customHeight="1" x14ac:dyDescent="0.2">
      <c r="A79" s="173" t="s">
        <v>397</v>
      </c>
      <c r="B79" s="179"/>
      <c r="C79" s="718" t="s">
        <v>566</v>
      </c>
      <c r="D79" s="719"/>
      <c r="E79" s="194"/>
    </row>
    <row r="80" spans="1:5" s="84" customFormat="1" ht="45.75" hidden="1" customHeight="1" x14ac:dyDescent="0.2">
      <c r="A80" s="173" t="s">
        <v>397</v>
      </c>
      <c r="B80" s="179"/>
      <c r="C80" s="718" t="s">
        <v>638</v>
      </c>
      <c r="D80" s="719"/>
      <c r="E80" s="194"/>
    </row>
    <row r="81" spans="1:5" s="84" customFormat="1" ht="36" customHeight="1" x14ac:dyDescent="0.2">
      <c r="A81" s="173" t="s">
        <v>397</v>
      </c>
      <c r="B81" s="179"/>
      <c r="C81" s="718" t="s">
        <v>655</v>
      </c>
      <c r="D81" s="719"/>
      <c r="E81" s="194">
        <v>50000</v>
      </c>
    </row>
    <row r="82" spans="1:5" s="84" customFormat="1" ht="24" customHeight="1" x14ac:dyDescent="0.2">
      <c r="A82" s="173" t="s">
        <v>397</v>
      </c>
      <c r="B82" s="179"/>
      <c r="C82" s="718" t="s">
        <v>656</v>
      </c>
      <c r="D82" s="719"/>
      <c r="E82" s="194">
        <v>50000</v>
      </c>
    </row>
    <row r="83" spans="1:5" s="84" customFormat="1" ht="33.75" hidden="1" customHeight="1" x14ac:dyDescent="0.2">
      <c r="A83" s="173" t="s">
        <v>397</v>
      </c>
      <c r="B83" s="179"/>
      <c r="C83" s="722" t="s">
        <v>640</v>
      </c>
      <c r="D83" s="723"/>
      <c r="E83" s="194"/>
    </row>
    <row r="84" spans="1:5" s="84" customFormat="1" ht="29.25" hidden="1" customHeight="1" x14ac:dyDescent="0.2">
      <c r="A84" s="173" t="s">
        <v>240</v>
      </c>
      <c r="B84" s="179"/>
      <c r="C84" s="718" t="s">
        <v>631</v>
      </c>
      <c r="D84" s="719"/>
      <c r="E84" s="194"/>
    </row>
    <row r="85" spans="1:5" s="84" customFormat="1" ht="27.75" hidden="1" customHeight="1" x14ac:dyDescent="0.2">
      <c r="A85" s="173" t="s">
        <v>397</v>
      </c>
      <c r="B85" s="180"/>
      <c r="C85" s="718" t="s">
        <v>556</v>
      </c>
      <c r="D85" s="719"/>
      <c r="E85" s="194"/>
    </row>
    <row r="86" spans="1:5" ht="35.25" hidden="1" customHeight="1" x14ac:dyDescent="0.25">
      <c r="A86" s="173" t="s">
        <v>397</v>
      </c>
      <c r="B86" s="181"/>
      <c r="C86" s="718" t="s">
        <v>557</v>
      </c>
      <c r="D86" s="719"/>
      <c r="E86" s="194"/>
    </row>
    <row r="87" spans="1:5" ht="35.25" hidden="1" customHeight="1" x14ac:dyDescent="0.25">
      <c r="A87" s="173" t="s">
        <v>397</v>
      </c>
      <c r="B87" s="181"/>
      <c r="C87" s="722" t="s">
        <v>558</v>
      </c>
      <c r="D87" s="723"/>
      <c r="E87" s="194"/>
    </row>
    <row r="88" spans="1:5" ht="35.25" hidden="1" customHeight="1" x14ac:dyDescent="0.25">
      <c r="A88" s="173" t="s">
        <v>397</v>
      </c>
      <c r="B88" s="181"/>
      <c r="C88" s="722" t="s">
        <v>559</v>
      </c>
      <c r="D88" s="723"/>
      <c r="E88" s="194"/>
    </row>
    <row r="89" spans="1:5" ht="35.25" hidden="1" customHeight="1" x14ac:dyDescent="0.25">
      <c r="A89" s="173" t="s">
        <v>397</v>
      </c>
      <c r="B89" s="181"/>
      <c r="C89" s="722" t="s">
        <v>560</v>
      </c>
      <c r="D89" s="723"/>
      <c r="E89" s="194"/>
    </row>
    <row r="90" spans="1:5" ht="21.75" customHeight="1" x14ac:dyDescent="0.2">
      <c r="A90" s="755" t="s">
        <v>464</v>
      </c>
      <c r="B90" s="756"/>
      <c r="C90" s="756"/>
      <c r="D90" s="756"/>
      <c r="E90" s="757"/>
    </row>
    <row r="91" spans="1:5" ht="18.75" hidden="1" customHeight="1" x14ac:dyDescent="0.2">
      <c r="A91" s="173" t="s">
        <v>208</v>
      </c>
      <c r="B91" s="174">
        <v>9770</v>
      </c>
      <c r="C91" s="777" t="s">
        <v>229</v>
      </c>
      <c r="D91" s="778"/>
      <c r="E91" s="157">
        <f>E92+E101</f>
        <v>0</v>
      </c>
    </row>
    <row r="92" spans="1:5" ht="15.75" hidden="1" x14ac:dyDescent="0.25">
      <c r="A92" s="160">
        <v>1710000000</v>
      </c>
      <c r="B92" s="174"/>
      <c r="C92" s="753" t="s">
        <v>193</v>
      </c>
      <c r="D92" s="754"/>
      <c r="E92" s="157">
        <f>E93+E97</f>
        <v>0</v>
      </c>
    </row>
    <row r="93" spans="1:5" ht="66" hidden="1" customHeight="1" x14ac:dyDescent="0.25">
      <c r="A93" s="160"/>
      <c r="B93" s="174"/>
      <c r="C93" s="718" t="s">
        <v>451</v>
      </c>
      <c r="D93" s="719"/>
      <c r="E93" s="159"/>
    </row>
    <row r="94" spans="1:5" ht="30" hidden="1" customHeight="1" x14ac:dyDescent="0.2">
      <c r="A94" s="173" t="s">
        <v>123</v>
      </c>
      <c r="B94" s="174">
        <v>9770</v>
      </c>
      <c r="C94" s="739" t="s">
        <v>103</v>
      </c>
      <c r="D94" s="740"/>
      <c r="E94" s="157"/>
    </row>
    <row r="95" spans="1:5" ht="24" hidden="1" customHeight="1" x14ac:dyDescent="0.25">
      <c r="A95" s="160">
        <v>17100000000</v>
      </c>
      <c r="B95" s="174"/>
      <c r="C95" s="753" t="s">
        <v>193</v>
      </c>
      <c r="D95" s="754"/>
      <c r="E95" s="157"/>
    </row>
    <row r="96" spans="1:5" ht="29.25" hidden="1" customHeight="1" x14ac:dyDescent="0.25">
      <c r="A96" s="160"/>
      <c r="B96" s="174"/>
      <c r="C96" s="718"/>
      <c r="D96" s="719"/>
      <c r="E96" s="159"/>
    </row>
    <row r="97" spans="1:5" ht="33.75" hidden="1" customHeight="1" x14ac:dyDescent="0.2">
      <c r="A97" s="271"/>
      <c r="B97" s="272"/>
      <c r="C97" s="718"/>
      <c r="D97" s="719"/>
      <c r="E97" s="165"/>
    </row>
    <row r="98" spans="1:5" ht="31.5" hidden="1" customHeight="1" x14ac:dyDescent="0.25">
      <c r="A98" s="163"/>
      <c r="B98" s="177"/>
      <c r="C98" s="724"/>
      <c r="D98" s="725"/>
      <c r="E98" s="175"/>
    </row>
    <row r="99" spans="1:5" ht="32.25" hidden="1" customHeight="1" x14ac:dyDescent="0.25">
      <c r="A99" s="163"/>
      <c r="B99" s="177"/>
      <c r="C99" s="724"/>
      <c r="D99" s="725"/>
      <c r="E99" s="175"/>
    </row>
    <row r="100" spans="1:5" s="84" customFormat="1" ht="15.75" hidden="1" x14ac:dyDescent="0.25">
      <c r="A100" s="156">
        <v>1731420000</v>
      </c>
      <c r="B100" s="174"/>
      <c r="C100" s="753" t="s">
        <v>217</v>
      </c>
      <c r="D100" s="754"/>
      <c r="E100" s="182"/>
    </row>
    <row r="101" spans="1:5" ht="62.25" hidden="1" customHeight="1" x14ac:dyDescent="0.25">
      <c r="A101" s="163"/>
      <c r="B101" s="177"/>
      <c r="C101" s="724" t="s">
        <v>438</v>
      </c>
      <c r="D101" s="725"/>
      <c r="E101" s="165"/>
    </row>
    <row r="102" spans="1:5" ht="33.75" hidden="1" customHeight="1" x14ac:dyDescent="0.25">
      <c r="A102" s="173" t="s">
        <v>210</v>
      </c>
      <c r="B102" s="178">
        <v>9800</v>
      </c>
      <c r="C102" s="753" t="str">
        <f>C76</f>
        <v>Субвенція з місцевого бюджету державному бюджету на виконання програм соціально-економічного розвитку регіонів</v>
      </c>
      <c r="D102" s="754"/>
      <c r="E102" s="161">
        <f>SUM(E103:E110)</f>
        <v>0</v>
      </c>
    </row>
    <row r="103" spans="1:5" ht="48" hidden="1" customHeight="1" x14ac:dyDescent="0.25">
      <c r="A103" s="173" t="s">
        <v>397</v>
      </c>
      <c r="B103" s="179"/>
      <c r="C103" s="724" t="s">
        <v>435</v>
      </c>
      <c r="D103" s="725"/>
      <c r="E103" s="167"/>
    </row>
    <row r="104" spans="1:5" ht="49.5" hidden="1" customHeight="1" x14ac:dyDescent="0.25">
      <c r="A104" s="173" t="s">
        <v>240</v>
      </c>
      <c r="B104" s="179"/>
      <c r="C104" s="718" t="s">
        <v>277</v>
      </c>
      <c r="D104" s="719"/>
      <c r="E104" s="167"/>
    </row>
    <row r="105" spans="1:5" ht="39" hidden="1" customHeight="1" x14ac:dyDescent="0.25">
      <c r="A105" s="173" t="s">
        <v>240</v>
      </c>
      <c r="B105" s="183"/>
      <c r="C105" s="724" t="s">
        <v>278</v>
      </c>
      <c r="D105" s="725"/>
      <c r="E105" s="167"/>
    </row>
    <row r="106" spans="1:5" ht="30" hidden="1" customHeight="1" x14ac:dyDescent="0.25">
      <c r="A106" s="173" t="s">
        <v>397</v>
      </c>
      <c r="B106" s="183"/>
      <c r="C106" s="724" t="s">
        <v>458</v>
      </c>
      <c r="D106" s="725"/>
      <c r="E106" s="167"/>
    </row>
    <row r="107" spans="1:5" ht="21.75" hidden="1" customHeight="1" x14ac:dyDescent="0.25">
      <c r="A107" s="173" t="s">
        <v>397</v>
      </c>
      <c r="B107" s="183"/>
      <c r="C107" s="718" t="s">
        <v>439</v>
      </c>
      <c r="D107" s="719"/>
      <c r="E107" s="167"/>
    </row>
    <row r="108" spans="1:5" ht="18.75" hidden="1" customHeight="1" x14ac:dyDescent="0.25">
      <c r="A108" s="173" t="s">
        <v>240</v>
      </c>
      <c r="B108" s="183"/>
      <c r="C108" s="724" t="s">
        <v>429</v>
      </c>
      <c r="D108" s="725"/>
      <c r="E108" s="167"/>
    </row>
    <row r="109" spans="1:5" ht="33.75" hidden="1" customHeight="1" x14ac:dyDescent="0.25">
      <c r="A109" s="173" t="s">
        <v>240</v>
      </c>
      <c r="B109" s="183"/>
      <c r="C109" s="724" t="s">
        <v>398</v>
      </c>
      <c r="D109" s="725"/>
      <c r="E109" s="167"/>
    </row>
    <row r="110" spans="1:5" ht="33.75" hidden="1" customHeight="1" x14ac:dyDescent="0.25">
      <c r="A110" s="173" t="s">
        <v>240</v>
      </c>
      <c r="B110" s="183"/>
      <c r="C110" s="724" t="s">
        <v>399</v>
      </c>
      <c r="D110" s="725"/>
      <c r="E110" s="167"/>
    </row>
    <row r="111" spans="1:5" ht="15.75" x14ac:dyDescent="0.25">
      <c r="A111" s="615" t="s">
        <v>117</v>
      </c>
      <c r="B111" s="720" t="s">
        <v>221</v>
      </c>
      <c r="C111" s="745"/>
      <c r="D111" s="721"/>
      <c r="E111" s="616">
        <f>E112+E113</f>
        <v>1030000</v>
      </c>
    </row>
    <row r="112" spans="1:5" ht="21.75" customHeight="1" x14ac:dyDescent="0.25">
      <c r="A112" s="166" t="s">
        <v>117</v>
      </c>
      <c r="B112" s="724" t="s">
        <v>194</v>
      </c>
      <c r="C112" s="741"/>
      <c r="D112" s="725"/>
      <c r="E112" s="167">
        <f>E61+E64+E76</f>
        <v>1030000</v>
      </c>
    </row>
    <row r="113" spans="1:6" ht="23.25" customHeight="1" thickBot="1" x14ac:dyDescent="0.3">
      <c r="A113" s="168" t="s">
        <v>117</v>
      </c>
      <c r="B113" s="727" t="s">
        <v>222</v>
      </c>
      <c r="C113" s="728"/>
      <c r="D113" s="729"/>
      <c r="E113" s="169">
        <f>E91+E102</f>
        <v>0</v>
      </c>
    </row>
    <row r="116" spans="1:6" s="26" customFormat="1" ht="18.75" x14ac:dyDescent="0.3">
      <c r="B116" s="26" t="s">
        <v>404</v>
      </c>
      <c r="D116" s="648" t="s">
        <v>405</v>
      </c>
      <c r="E116" s="648"/>
      <c r="F116" s="648"/>
    </row>
  </sheetData>
  <mergeCells count="106">
    <mergeCell ref="D116:F116"/>
    <mergeCell ref="C68:D68"/>
    <mergeCell ref="C97:D97"/>
    <mergeCell ref="C103:D103"/>
    <mergeCell ref="B112:D112"/>
    <mergeCell ref="C91:D91"/>
    <mergeCell ref="C70:D70"/>
    <mergeCell ref="C77:D77"/>
    <mergeCell ref="C72:D72"/>
    <mergeCell ref="C73:D73"/>
    <mergeCell ref="C83:D83"/>
    <mergeCell ref="C84:D84"/>
    <mergeCell ref="C78:D78"/>
    <mergeCell ref="C108:D108"/>
    <mergeCell ref="C104:D104"/>
    <mergeCell ref="C92:D92"/>
    <mergeCell ref="C89:D89"/>
    <mergeCell ref="B113:D113"/>
    <mergeCell ref="C105:D105"/>
    <mergeCell ref="C95:D95"/>
    <mergeCell ref="C82:D82"/>
    <mergeCell ref="C107:D107"/>
    <mergeCell ref="B111:D111"/>
    <mergeCell ref="C71:D71"/>
    <mergeCell ref="D1:E1"/>
    <mergeCell ref="D4:E4"/>
    <mergeCell ref="A6:E6"/>
    <mergeCell ref="B13:D13"/>
    <mergeCell ref="A7:E7"/>
    <mergeCell ref="A8:B8"/>
    <mergeCell ref="D2:F2"/>
    <mergeCell ref="D3:F3"/>
    <mergeCell ref="B41:D41"/>
    <mergeCell ref="B39:D39"/>
    <mergeCell ref="B36:D36"/>
    <mergeCell ref="B35:D35"/>
    <mergeCell ref="B38:D38"/>
    <mergeCell ref="B14:D14"/>
    <mergeCell ref="B21:D21"/>
    <mergeCell ref="A15:E15"/>
    <mergeCell ref="B23:D23"/>
    <mergeCell ref="B34:D34"/>
    <mergeCell ref="B26:D26"/>
    <mergeCell ref="B16:D16"/>
    <mergeCell ref="B17:D17"/>
    <mergeCell ref="B20:D20"/>
    <mergeCell ref="B27:D27"/>
    <mergeCell ref="B33:D33"/>
    <mergeCell ref="C110:D110"/>
    <mergeCell ref="C79:D79"/>
    <mergeCell ref="C80:D80"/>
    <mergeCell ref="C81:D81"/>
    <mergeCell ref="C96:D96"/>
    <mergeCell ref="C93:D93"/>
    <mergeCell ref="C87:D87"/>
    <mergeCell ref="C100:D100"/>
    <mergeCell ref="C102:D102"/>
    <mergeCell ref="C99:D99"/>
    <mergeCell ref="C109:D109"/>
    <mergeCell ref="A90:E90"/>
    <mergeCell ref="C62:D62"/>
    <mergeCell ref="B19:D19"/>
    <mergeCell ref="B24:D24"/>
    <mergeCell ref="B18:D18"/>
    <mergeCell ref="B32:D32"/>
    <mergeCell ref="B30:D30"/>
    <mergeCell ref="B31:D31"/>
    <mergeCell ref="B53:D53"/>
    <mergeCell ref="B52:D52"/>
    <mergeCell ref="B40:D40"/>
    <mergeCell ref="B37:D37"/>
    <mergeCell ref="B28:D28"/>
    <mergeCell ref="A46:E46"/>
    <mergeCell ref="B47:D47"/>
    <mergeCell ref="B48:D48"/>
    <mergeCell ref="B45:D45"/>
    <mergeCell ref="B43:D43"/>
    <mergeCell ref="B44:D44"/>
    <mergeCell ref="B42:D42"/>
    <mergeCell ref="B51:D51"/>
    <mergeCell ref="B50:D50"/>
    <mergeCell ref="B49:D49"/>
    <mergeCell ref="C63:D63"/>
    <mergeCell ref="C67:D67"/>
    <mergeCell ref="C65:D65"/>
    <mergeCell ref="C88:D88"/>
    <mergeCell ref="C106:D106"/>
    <mergeCell ref="B22:D22"/>
    <mergeCell ref="B29:D29"/>
    <mergeCell ref="C74:D74"/>
    <mergeCell ref="C75:D75"/>
    <mergeCell ref="C66:D66"/>
    <mergeCell ref="B54:D54"/>
    <mergeCell ref="A60:E60"/>
    <mergeCell ref="C58:D58"/>
    <mergeCell ref="C59:D59"/>
    <mergeCell ref="C76:D76"/>
    <mergeCell ref="C86:D86"/>
    <mergeCell ref="C64:D64"/>
    <mergeCell ref="C85:D85"/>
    <mergeCell ref="C94:D94"/>
    <mergeCell ref="C69:D69"/>
    <mergeCell ref="C101:D101"/>
    <mergeCell ref="C98:D98"/>
    <mergeCell ref="B25:D25"/>
    <mergeCell ref="C61:D61"/>
  </mergeCells>
  <pageMargins left="1.0236220472440944" right="0.27559055118110237" top="0.31496062992125984" bottom="0.35433070866141736"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1"/>
  <sheetViews>
    <sheetView view="pageBreakPreview" zoomScale="80" zoomScaleNormal="80" zoomScaleSheetLayoutView="80" workbookViewId="0">
      <selection activeCell="J98" sqref="J98:J99"/>
    </sheetView>
  </sheetViews>
  <sheetFormatPr defaultRowHeight="12.75" x14ac:dyDescent="0.2"/>
  <cols>
    <col min="1" max="1" width="6.28515625" style="1" customWidth="1"/>
    <col min="2" max="2" width="19.28515625" style="1" customWidth="1"/>
    <col min="3" max="3" width="22.28515625" style="1" customWidth="1"/>
    <col min="4" max="4" width="35.42578125" style="1" customWidth="1"/>
    <col min="5" max="5" width="47" style="1" customWidth="1"/>
    <col min="6" max="6" width="23.28515625" style="1" customWidth="1"/>
    <col min="7" max="7" width="16.7109375" style="1" customWidth="1"/>
    <col min="8" max="8" width="21" style="1" customWidth="1"/>
    <col min="9" max="9" width="19.42578125" style="1" customWidth="1"/>
    <col min="10" max="10" width="18.5703125" style="1" customWidth="1"/>
    <col min="11" max="11" width="20.7109375" style="1" customWidth="1"/>
    <col min="12" max="12" width="10.28515625" style="1" customWidth="1"/>
    <col min="13" max="13" width="9.85546875" style="1" customWidth="1"/>
    <col min="14" max="16384" width="9.140625" style="1"/>
  </cols>
  <sheetData>
    <row r="1" spans="1:14" x14ac:dyDescent="0.2">
      <c r="F1" s="649" t="s">
        <v>280</v>
      </c>
      <c r="G1" s="649"/>
      <c r="H1" s="649"/>
      <c r="I1" s="649"/>
      <c r="J1" s="649"/>
      <c r="K1" s="649"/>
      <c r="L1" s="649"/>
      <c r="M1" s="649"/>
      <c r="N1" s="649"/>
    </row>
    <row r="2" spans="1:14" x14ac:dyDescent="0.2">
      <c r="F2" s="32"/>
      <c r="G2" s="649" t="str">
        <f>додаток_1!D2</f>
        <v xml:space="preserve"> до  рішення Здолбунівської міської ради</v>
      </c>
      <c r="H2" s="649"/>
      <c r="I2" s="649"/>
      <c r="J2" s="649"/>
      <c r="K2" s="649"/>
      <c r="L2" s="32"/>
      <c r="M2" s="32"/>
      <c r="N2" s="32"/>
    </row>
    <row r="3" spans="1:14" x14ac:dyDescent="0.2">
      <c r="F3" s="32"/>
      <c r="G3" s="649" t="str">
        <f>додаток_1!D3</f>
        <v>"Про зміни до бюджету Здолбунівської міської територіальної громади на 2026 рік"</v>
      </c>
      <c r="H3" s="649"/>
      <c r="I3" s="649"/>
      <c r="J3" s="649"/>
      <c r="K3" s="649"/>
      <c r="L3" s="32"/>
      <c r="M3" s="32"/>
      <c r="N3" s="32"/>
    </row>
    <row r="4" spans="1:14" x14ac:dyDescent="0.2">
      <c r="F4" s="32"/>
      <c r="G4" s="649" t="str">
        <f>додаток_1!D4</f>
        <v>від 12 серпня 2026 року № 3435</v>
      </c>
      <c r="H4" s="649"/>
      <c r="I4" s="649"/>
      <c r="J4" s="649"/>
      <c r="K4" s="649"/>
      <c r="L4" s="32"/>
      <c r="M4" s="32"/>
      <c r="N4" s="32"/>
    </row>
    <row r="5" spans="1:14" x14ac:dyDescent="0.2">
      <c r="F5" s="32"/>
      <c r="G5" s="32"/>
      <c r="H5" s="32"/>
      <c r="J5" s="32"/>
      <c r="K5" s="32"/>
      <c r="L5" s="32"/>
      <c r="M5" s="32"/>
      <c r="N5" s="32"/>
    </row>
    <row r="6" spans="1:14" x14ac:dyDescent="0.2">
      <c r="F6" s="32"/>
      <c r="G6" s="32"/>
      <c r="H6" s="32"/>
      <c r="I6" s="32"/>
      <c r="J6" s="32"/>
      <c r="K6" s="32"/>
      <c r="L6" s="32"/>
      <c r="M6" s="32"/>
      <c r="N6" s="32"/>
    </row>
    <row r="8" spans="1:14" ht="15.75" x14ac:dyDescent="0.25">
      <c r="C8" s="650" t="s">
        <v>553</v>
      </c>
      <c r="D8" s="650"/>
      <c r="E8" s="650"/>
      <c r="F8" s="650"/>
      <c r="G8" s="650"/>
      <c r="H8" s="650"/>
      <c r="I8" s="650"/>
      <c r="J8" s="650"/>
    </row>
    <row r="9" spans="1:14" ht="15.75" x14ac:dyDescent="0.25">
      <c r="C9" s="650" t="s">
        <v>465</v>
      </c>
      <c r="D9" s="650"/>
      <c r="E9" s="650"/>
      <c r="F9" s="650"/>
      <c r="G9" s="650"/>
      <c r="H9" s="650"/>
      <c r="I9" s="650"/>
      <c r="J9" s="650"/>
    </row>
    <row r="10" spans="1:14" ht="15.75" x14ac:dyDescent="0.25">
      <c r="C10" s="650" t="s">
        <v>466</v>
      </c>
      <c r="D10" s="650"/>
      <c r="E10" s="650"/>
      <c r="F10" s="650"/>
      <c r="G10" s="650"/>
      <c r="H10" s="650"/>
      <c r="I10" s="650"/>
      <c r="J10" s="650"/>
    </row>
    <row r="11" spans="1:14" s="34" customFormat="1" ht="11.25" x14ac:dyDescent="0.2">
      <c r="A11" s="829">
        <v>1755900000</v>
      </c>
      <c r="B11" s="829"/>
      <c r="C11" s="36"/>
      <c r="D11" s="36"/>
      <c r="E11" s="36"/>
      <c r="F11" s="36"/>
      <c r="G11" s="36"/>
      <c r="H11" s="36"/>
      <c r="I11" s="36"/>
      <c r="J11" s="36"/>
    </row>
    <row r="12" spans="1:14" s="34" customFormat="1" ht="11.25" x14ac:dyDescent="0.2">
      <c r="A12" s="34" t="s">
        <v>130</v>
      </c>
      <c r="C12" s="36"/>
      <c r="D12" s="36"/>
      <c r="E12" s="36"/>
      <c r="F12" s="36"/>
      <c r="G12" s="36"/>
      <c r="H12" s="36"/>
      <c r="I12" s="398"/>
      <c r="J12" s="36"/>
    </row>
    <row r="13" spans="1:14" ht="13.5" thickBot="1" x14ac:dyDescent="0.25"/>
    <row r="14" spans="1:14" x14ac:dyDescent="0.2">
      <c r="A14" s="830" t="s">
        <v>467</v>
      </c>
      <c r="B14" s="807" t="s">
        <v>468</v>
      </c>
      <c r="C14" s="807" t="s">
        <v>469</v>
      </c>
      <c r="D14" s="807" t="s">
        <v>470</v>
      </c>
      <c r="E14" s="807" t="s">
        <v>471</v>
      </c>
      <c r="F14" s="807" t="s">
        <v>472</v>
      </c>
      <c r="G14" s="807" t="s">
        <v>473</v>
      </c>
      <c r="H14" s="807" t="s">
        <v>474</v>
      </c>
      <c r="I14" s="807" t="s">
        <v>475</v>
      </c>
      <c r="J14" s="811" t="s">
        <v>476</v>
      </c>
      <c r="K14" s="812"/>
      <c r="L14" s="812"/>
      <c r="M14" s="812"/>
      <c r="N14" s="813"/>
    </row>
    <row r="15" spans="1:14" ht="129" customHeight="1" thickBot="1" x14ac:dyDescent="0.25">
      <c r="A15" s="831"/>
      <c r="B15" s="808"/>
      <c r="C15" s="808"/>
      <c r="D15" s="808"/>
      <c r="E15" s="808"/>
      <c r="F15" s="808"/>
      <c r="G15" s="808"/>
      <c r="H15" s="808"/>
      <c r="I15" s="808"/>
      <c r="J15" s="397" t="s">
        <v>477</v>
      </c>
      <c r="K15" s="397" t="s">
        <v>478</v>
      </c>
      <c r="L15" s="397" t="s">
        <v>479</v>
      </c>
      <c r="M15" s="397" t="s">
        <v>480</v>
      </c>
      <c r="N15" s="399" t="s">
        <v>481</v>
      </c>
    </row>
    <row r="16" spans="1:14" s="36" customFormat="1" ht="11.25" thickBot="1" x14ac:dyDescent="0.2">
      <c r="A16" s="184">
        <v>1</v>
      </c>
      <c r="B16" s="185">
        <v>2</v>
      </c>
      <c r="C16" s="185">
        <v>3</v>
      </c>
      <c r="D16" s="185">
        <v>4</v>
      </c>
      <c r="E16" s="185">
        <v>5</v>
      </c>
      <c r="F16" s="185">
        <v>6</v>
      </c>
      <c r="G16" s="185">
        <v>7</v>
      </c>
      <c r="H16" s="185">
        <v>8</v>
      </c>
      <c r="I16" s="185">
        <v>9</v>
      </c>
      <c r="J16" s="185">
        <v>10</v>
      </c>
      <c r="K16" s="400">
        <v>11</v>
      </c>
      <c r="L16" s="400">
        <v>12</v>
      </c>
      <c r="M16" s="400">
        <v>13</v>
      </c>
      <c r="N16" s="401">
        <v>14</v>
      </c>
    </row>
    <row r="17" spans="1:14" s="36" customFormat="1" ht="48.75" hidden="1" customHeight="1" x14ac:dyDescent="0.15">
      <c r="A17" s="402">
        <v>1</v>
      </c>
      <c r="B17" s="403" t="s">
        <v>482</v>
      </c>
      <c r="C17" s="403" t="s">
        <v>117</v>
      </c>
      <c r="D17" s="404" t="s">
        <v>91</v>
      </c>
      <c r="E17" s="405" t="s">
        <v>77</v>
      </c>
      <c r="F17" s="406" t="s">
        <v>483</v>
      </c>
      <c r="G17" s="406" t="s">
        <v>117</v>
      </c>
      <c r="H17" s="407">
        <f>H18</f>
        <v>0</v>
      </c>
      <c r="I17" s="407">
        <f>I18</f>
        <v>0</v>
      </c>
      <c r="J17" s="407">
        <f>J18</f>
        <v>0</v>
      </c>
      <c r="K17" s="408"/>
      <c r="L17" s="408"/>
      <c r="M17" s="408"/>
      <c r="N17" s="409"/>
    </row>
    <row r="18" spans="1:14" s="36" customFormat="1" ht="15" hidden="1" x14ac:dyDescent="0.25">
      <c r="A18" s="785" t="s">
        <v>484</v>
      </c>
      <c r="B18" s="787"/>
      <c r="C18" s="411" t="s">
        <v>485</v>
      </c>
      <c r="D18" s="412"/>
      <c r="E18" s="787"/>
      <c r="F18" s="787"/>
      <c r="G18" s="683">
        <v>2026</v>
      </c>
      <c r="H18" s="827"/>
      <c r="I18" s="797"/>
      <c r="J18" s="797"/>
      <c r="K18" s="780"/>
      <c r="L18" s="780"/>
      <c r="M18" s="780"/>
      <c r="N18" s="782"/>
    </row>
    <row r="19" spans="1:14" s="36" customFormat="1" ht="93" hidden="1" customHeight="1" thickBot="1" x14ac:dyDescent="0.3">
      <c r="A19" s="786"/>
      <c r="B19" s="788"/>
      <c r="C19" s="819" t="s">
        <v>486</v>
      </c>
      <c r="D19" s="820"/>
      <c r="E19" s="788"/>
      <c r="F19" s="788"/>
      <c r="G19" s="810"/>
      <c r="H19" s="828"/>
      <c r="I19" s="798"/>
      <c r="J19" s="798"/>
      <c r="K19" s="809"/>
      <c r="L19" s="809"/>
      <c r="M19" s="809"/>
      <c r="N19" s="804"/>
    </row>
    <row r="20" spans="1:14" s="133" customFormat="1" ht="87" hidden="1" customHeight="1" x14ac:dyDescent="0.25">
      <c r="A20" s="402" t="s">
        <v>567</v>
      </c>
      <c r="B20" s="403" t="s">
        <v>482</v>
      </c>
      <c r="C20" s="403" t="s">
        <v>117</v>
      </c>
      <c r="D20" s="404" t="s">
        <v>322</v>
      </c>
      <c r="E20" s="418" t="s">
        <v>488</v>
      </c>
      <c r="F20" s="406" t="s">
        <v>489</v>
      </c>
      <c r="G20" s="406" t="s">
        <v>117</v>
      </c>
      <c r="H20" s="407">
        <f>SUM(H21:H24)</f>
        <v>0</v>
      </c>
      <c r="I20" s="407">
        <f t="shared" ref="I20:N20" si="0">I21+I23</f>
        <v>0</v>
      </c>
      <c r="J20" s="407">
        <f t="shared" si="0"/>
        <v>0</v>
      </c>
      <c r="K20" s="419">
        <f t="shared" si="0"/>
        <v>0</v>
      </c>
      <c r="L20" s="419">
        <f t="shared" si="0"/>
        <v>0</v>
      </c>
      <c r="M20" s="419">
        <f t="shared" si="0"/>
        <v>0</v>
      </c>
      <c r="N20" s="420">
        <f t="shared" si="0"/>
        <v>0</v>
      </c>
    </row>
    <row r="21" spans="1:14" s="133" customFormat="1" ht="18.75" hidden="1" customHeight="1" x14ac:dyDescent="0.25">
      <c r="A21" s="785" t="s">
        <v>484</v>
      </c>
      <c r="B21" s="787"/>
      <c r="C21" s="411" t="s">
        <v>491</v>
      </c>
      <c r="D21" s="412"/>
      <c r="E21" s="787"/>
      <c r="F21" s="787"/>
      <c r="G21" s="683" t="s">
        <v>454</v>
      </c>
      <c r="H21" s="797"/>
      <c r="I21" s="797"/>
      <c r="J21" s="797"/>
      <c r="K21" s="797"/>
      <c r="L21" s="780"/>
      <c r="M21" s="780"/>
      <c r="N21" s="782"/>
    </row>
    <row r="22" spans="1:14" s="133" customFormat="1" ht="37.5" hidden="1" customHeight="1" x14ac:dyDescent="0.25">
      <c r="A22" s="786"/>
      <c r="B22" s="788"/>
      <c r="C22" s="819" t="s">
        <v>492</v>
      </c>
      <c r="D22" s="820"/>
      <c r="E22" s="788"/>
      <c r="F22" s="788"/>
      <c r="G22" s="810"/>
      <c r="H22" s="798"/>
      <c r="I22" s="798"/>
      <c r="J22" s="798"/>
      <c r="K22" s="798"/>
      <c r="L22" s="809"/>
      <c r="M22" s="809"/>
      <c r="N22" s="804"/>
    </row>
    <row r="23" spans="1:14" s="133" customFormat="1" ht="16.5" hidden="1" customHeight="1" x14ac:dyDescent="0.25">
      <c r="A23" s="785" t="s">
        <v>568</v>
      </c>
      <c r="B23" s="787"/>
      <c r="C23" s="411" t="s">
        <v>493</v>
      </c>
      <c r="D23" s="415"/>
      <c r="E23" s="787"/>
      <c r="F23" s="787"/>
      <c r="G23" s="683" t="s">
        <v>494</v>
      </c>
      <c r="H23" s="797"/>
      <c r="I23" s="797"/>
      <c r="J23" s="797"/>
      <c r="K23" s="797"/>
      <c r="L23" s="780"/>
      <c r="M23" s="780"/>
      <c r="N23" s="782"/>
    </row>
    <row r="24" spans="1:14" s="133" customFormat="1" ht="37.5" hidden="1" customHeight="1" thickBot="1" x14ac:dyDescent="0.3">
      <c r="A24" s="823"/>
      <c r="B24" s="824"/>
      <c r="C24" s="825" t="s">
        <v>495</v>
      </c>
      <c r="D24" s="826"/>
      <c r="E24" s="824"/>
      <c r="F24" s="824"/>
      <c r="G24" s="685"/>
      <c r="H24" s="814"/>
      <c r="I24" s="814"/>
      <c r="J24" s="814"/>
      <c r="K24" s="814"/>
      <c r="L24" s="781"/>
      <c r="M24" s="781"/>
      <c r="N24" s="783"/>
    </row>
    <row r="25" spans="1:14" s="133" customFormat="1" ht="75.75" customHeight="1" x14ac:dyDescent="0.25">
      <c r="A25" s="402" t="s">
        <v>567</v>
      </c>
      <c r="B25" s="403" t="s">
        <v>482</v>
      </c>
      <c r="C25" s="403" t="s">
        <v>117</v>
      </c>
      <c r="D25" s="404" t="s">
        <v>322</v>
      </c>
      <c r="E25" s="418" t="s">
        <v>488</v>
      </c>
      <c r="F25" s="406" t="s">
        <v>617</v>
      </c>
      <c r="G25" s="406" t="s">
        <v>117</v>
      </c>
      <c r="H25" s="407">
        <f>H26</f>
        <v>0</v>
      </c>
      <c r="I25" s="407">
        <f>I26+I28</f>
        <v>0</v>
      </c>
      <c r="J25" s="407">
        <f>J26+J28</f>
        <v>0</v>
      </c>
      <c r="K25" s="408"/>
      <c r="L25" s="408"/>
      <c r="M25" s="408"/>
      <c r="N25" s="409"/>
    </row>
    <row r="26" spans="1:14" s="133" customFormat="1" ht="21" customHeight="1" x14ac:dyDescent="0.25">
      <c r="A26" s="785" t="s">
        <v>484</v>
      </c>
      <c r="B26" s="787"/>
      <c r="C26" s="411" t="s">
        <v>618</v>
      </c>
      <c r="D26" s="412"/>
      <c r="E26" s="787"/>
      <c r="F26" s="787"/>
      <c r="G26" s="683">
        <v>2026</v>
      </c>
      <c r="H26" s="797"/>
      <c r="I26" s="797">
        <f>J26</f>
        <v>0</v>
      </c>
      <c r="J26" s="797"/>
      <c r="K26" s="780"/>
      <c r="L26" s="780"/>
      <c r="M26" s="780"/>
      <c r="N26" s="782"/>
    </row>
    <row r="27" spans="1:14" s="133" customFormat="1" ht="51" customHeight="1" x14ac:dyDescent="0.25">
      <c r="A27" s="786"/>
      <c r="B27" s="788"/>
      <c r="C27" s="819" t="s">
        <v>635</v>
      </c>
      <c r="D27" s="820"/>
      <c r="E27" s="788"/>
      <c r="F27" s="788"/>
      <c r="G27" s="810"/>
      <c r="H27" s="798"/>
      <c r="I27" s="798"/>
      <c r="J27" s="798"/>
      <c r="K27" s="809"/>
      <c r="L27" s="809"/>
      <c r="M27" s="809"/>
      <c r="N27" s="804"/>
    </row>
    <row r="28" spans="1:14" s="133" customFormat="1" ht="18.75" customHeight="1" x14ac:dyDescent="0.25">
      <c r="A28" s="785" t="s">
        <v>568</v>
      </c>
      <c r="B28" s="414"/>
      <c r="C28" s="411" t="s">
        <v>639</v>
      </c>
      <c r="D28" s="412"/>
      <c r="E28" s="787"/>
      <c r="F28" s="787"/>
      <c r="G28" s="683">
        <v>2026</v>
      </c>
      <c r="H28" s="797"/>
      <c r="I28" s="797"/>
      <c r="J28" s="797"/>
      <c r="K28" s="780"/>
      <c r="L28" s="780"/>
      <c r="M28" s="780"/>
      <c r="N28" s="782"/>
    </row>
    <row r="29" spans="1:14" s="133" customFormat="1" ht="51" customHeight="1" x14ac:dyDescent="0.25">
      <c r="A29" s="838"/>
      <c r="B29" s="631"/>
      <c r="C29" s="821" t="s">
        <v>635</v>
      </c>
      <c r="D29" s="822"/>
      <c r="E29" s="815"/>
      <c r="F29" s="815"/>
      <c r="G29" s="684"/>
      <c r="H29" s="816"/>
      <c r="I29" s="816"/>
      <c r="J29" s="816"/>
      <c r="K29" s="817"/>
      <c r="L29" s="817"/>
      <c r="M29" s="817"/>
      <c r="N29" s="818"/>
    </row>
    <row r="30" spans="1:14" s="133" customFormat="1" ht="88.5" customHeight="1" x14ac:dyDescent="0.25">
      <c r="A30" s="440" t="s">
        <v>487</v>
      </c>
      <c r="B30" s="421" t="s">
        <v>482</v>
      </c>
      <c r="C30" s="421" t="s">
        <v>117</v>
      </c>
      <c r="D30" s="441" t="s">
        <v>431</v>
      </c>
      <c r="E30" s="421" t="s">
        <v>433</v>
      </c>
      <c r="F30" s="632" t="s">
        <v>496</v>
      </c>
      <c r="G30" s="421" t="s">
        <v>497</v>
      </c>
      <c r="H30" s="433">
        <f>H31+H33</f>
        <v>0</v>
      </c>
      <c r="I30" s="433">
        <f>I31+I33</f>
        <v>0</v>
      </c>
      <c r="J30" s="433">
        <f>J31+J33</f>
        <v>0</v>
      </c>
      <c r="K30" s="433">
        <f>K31+K33</f>
        <v>0</v>
      </c>
      <c r="L30" s="431"/>
      <c r="M30" s="431"/>
      <c r="N30" s="432"/>
    </row>
    <row r="31" spans="1:14" s="133" customFormat="1" ht="21.75" customHeight="1" x14ac:dyDescent="0.25">
      <c r="A31" s="785" t="s">
        <v>490</v>
      </c>
      <c r="B31" s="787"/>
      <c r="C31" s="411" t="s">
        <v>498</v>
      </c>
      <c r="D31" s="421"/>
      <c r="E31" s="787"/>
      <c r="F31" s="787"/>
      <c r="G31" s="800" t="s">
        <v>446</v>
      </c>
      <c r="H31" s="797"/>
      <c r="I31" s="797"/>
      <c r="J31" s="797"/>
      <c r="K31" s="797"/>
      <c r="L31" s="791"/>
      <c r="M31" s="791"/>
      <c r="N31" s="832"/>
    </row>
    <row r="32" spans="1:14" s="133" customFormat="1" ht="41.25" customHeight="1" x14ac:dyDescent="0.25">
      <c r="A32" s="786"/>
      <c r="B32" s="788"/>
      <c r="C32" s="819" t="s">
        <v>499</v>
      </c>
      <c r="D32" s="820"/>
      <c r="E32" s="788"/>
      <c r="F32" s="788"/>
      <c r="G32" s="801"/>
      <c r="H32" s="798"/>
      <c r="I32" s="798"/>
      <c r="J32" s="798"/>
      <c r="K32" s="798"/>
      <c r="L32" s="792"/>
      <c r="M32" s="792"/>
      <c r="N32" s="833"/>
    </row>
    <row r="33" spans="1:14" s="133" customFormat="1" ht="27" customHeight="1" x14ac:dyDescent="0.25">
      <c r="A33" s="785" t="s">
        <v>605</v>
      </c>
      <c r="B33" s="787"/>
      <c r="C33" s="411" t="s">
        <v>500</v>
      </c>
      <c r="D33" s="421"/>
      <c r="E33" s="787"/>
      <c r="F33" s="787"/>
      <c r="G33" s="800" t="s">
        <v>446</v>
      </c>
      <c r="H33" s="797"/>
      <c r="I33" s="797"/>
      <c r="J33" s="797"/>
      <c r="K33" s="797"/>
      <c r="L33" s="780"/>
      <c r="M33" s="780"/>
      <c r="N33" s="782"/>
    </row>
    <row r="34" spans="1:14" s="133" customFormat="1" ht="48" customHeight="1" thickBot="1" x14ac:dyDescent="0.3">
      <c r="A34" s="823"/>
      <c r="B34" s="824"/>
      <c r="C34" s="802" t="s">
        <v>501</v>
      </c>
      <c r="D34" s="803"/>
      <c r="E34" s="824"/>
      <c r="F34" s="824"/>
      <c r="G34" s="834"/>
      <c r="H34" s="814"/>
      <c r="I34" s="814"/>
      <c r="J34" s="814"/>
      <c r="K34" s="798"/>
      <c r="L34" s="781"/>
      <c r="M34" s="781"/>
      <c r="N34" s="783"/>
    </row>
    <row r="35" spans="1:14" s="121" customFormat="1" ht="26.25" customHeight="1" thickBot="1" x14ac:dyDescent="0.3">
      <c r="A35" s="422"/>
      <c r="B35" s="835" t="s">
        <v>502</v>
      </c>
      <c r="C35" s="836"/>
      <c r="D35" s="837"/>
      <c r="E35" s="423"/>
      <c r="F35" s="423"/>
      <c r="G35" s="423"/>
      <c r="H35" s="424">
        <f>H30+H20+H17+H25</f>
        <v>0</v>
      </c>
      <c r="I35" s="424">
        <f>I30+I20+I17+I25</f>
        <v>0</v>
      </c>
      <c r="J35" s="424">
        <f>J30+J20+J17+J25</f>
        <v>0</v>
      </c>
      <c r="K35" s="424">
        <f>K30+K20+K17</f>
        <v>0</v>
      </c>
      <c r="L35" s="424"/>
      <c r="M35" s="425"/>
      <c r="N35" s="426"/>
    </row>
    <row r="36" spans="1:14" s="133" customFormat="1" ht="81" hidden="1" customHeight="1" x14ac:dyDescent="0.25">
      <c r="A36" s="413" t="s">
        <v>487</v>
      </c>
      <c r="B36" s="414" t="s">
        <v>504</v>
      </c>
      <c r="C36" s="410" t="s">
        <v>117</v>
      </c>
      <c r="D36" s="427" t="s">
        <v>505</v>
      </c>
      <c r="E36" s="414" t="s">
        <v>506</v>
      </c>
      <c r="F36" s="428" t="s">
        <v>507</v>
      </c>
      <c r="G36" s="414"/>
      <c r="H36" s="429">
        <f>H37</f>
        <v>0</v>
      </c>
      <c r="I36" s="429">
        <f>I37</f>
        <v>0</v>
      </c>
      <c r="J36" s="429">
        <f>J37</f>
        <v>0</v>
      </c>
      <c r="K36" s="416"/>
      <c r="L36" s="416"/>
      <c r="M36" s="416"/>
      <c r="N36" s="417"/>
    </row>
    <row r="37" spans="1:14" s="133" customFormat="1" ht="18.75" hidden="1" customHeight="1" x14ac:dyDescent="0.25">
      <c r="A37" s="785" t="s">
        <v>490</v>
      </c>
      <c r="B37" s="787"/>
      <c r="C37" s="411" t="s">
        <v>509</v>
      </c>
      <c r="D37" s="421"/>
      <c r="E37" s="787"/>
      <c r="F37" s="787"/>
      <c r="G37" s="800" t="s">
        <v>510</v>
      </c>
      <c r="H37" s="797"/>
      <c r="I37" s="797"/>
      <c r="J37" s="797"/>
      <c r="K37" s="780"/>
      <c r="L37" s="780"/>
      <c r="M37" s="780"/>
      <c r="N37" s="782"/>
    </row>
    <row r="38" spans="1:14" s="133" customFormat="1" ht="75" hidden="1" customHeight="1" thickBot="1" x14ac:dyDescent="0.3">
      <c r="A38" s="823"/>
      <c r="B38" s="824"/>
      <c r="C38" s="802" t="s">
        <v>511</v>
      </c>
      <c r="D38" s="803"/>
      <c r="E38" s="824"/>
      <c r="F38" s="824"/>
      <c r="G38" s="834"/>
      <c r="H38" s="814"/>
      <c r="I38" s="814"/>
      <c r="J38" s="814"/>
      <c r="K38" s="781"/>
      <c r="L38" s="781"/>
      <c r="M38" s="781"/>
      <c r="N38" s="783"/>
    </row>
    <row r="39" spans="1:14" s="133" customFormat="1" ht="31.5" hidden="1" customHeight="1" thickBot="1" x14ac:dyDescent="0.3">
      <c r="A39" s="430"/>
      <c r="B39" s="835" t="s">
        <v>502</v>
      </c>
      <c r="C39" s="836"/>
      <c r="D39" s="837"/>
      <c r="E39" s="423"/>
      <c r="F39" s="423"/>
      <c r="G39" s="423"/>
      <c r="H39" s="424">
        <f>H36</f>
        <v>0</v>
      </c>
      <c r="I39" s="424">
        <f>I36</f>
        <v>0</v>
      </c>
      <c r="J39" s="424">
        <f>J36</f>
        <v>0</v>
      </c>
      <c r="K39" s="425"/>
      <c r="L39" s="425"/>
      <c r="M39" s="425"/>
      <c r="N39" s="426"/>
    </row>
    <row r="40" spans="1:14" s="133" customFormat="1" ht="93" customHeight="1" x14ac:dyDescent="0.25">
      <c r="A40" s="413" t="s">
        <v>569</v>
      </c>
      <c r="B40" s="414" t="s">
        <v>512</v>
      </c>
      <c r="C40" s="414" t="s">
        <v>117</v>
      </c>
      <c r="D40" s="427" t="s">
        <v>391</v>
      </c>
      <c r="E40" s="454" t="s">
        <v>589</v>
      </c>
      <c r="F40" s="414" t="s">
        <v>153</v>
      </c>
      <c r="G40" s="414"/>
      <c r="H40" s="429">
        <f>SUM(H41:H66)</f>
        <v>0</v>
      </c>
      <c r="I40" s="429">
        <f>SUM(I41:I66)</f>
        <v>0</v>
      </c>
      <c r="J40" s="429">
        <f>SUM(J41:J66)</f>
        <v>0</v>
      </c>
      <c r="K40" s="429"/>
      <c r="L40" s="416"/>
      <c r="M40" s="416"/>
      <c r="N40" s="417"/>
    </row>
    <row r="41" spans="1:14" s="133" customFormat="1" ht="15" hidden="1" x14ac:dyDescent="0.25">
      <c r="A41" s="785" t="s">
        <v>484</v>
      </c>
      <c r="B41" s="793"/>
      <c r="C41" s="133" t="s">
        <v>513</v>
      </c>
      <c r="D41" s="421"/>
      <c r="E41" s="793"/>
      <c r="F41" s="793"/>
      <c r="G41" s="686">
        <v>2026</v>
      </c>
      <c r="H41" s="794"/>
      <c r="I41" s="794"/>
      <c r="J41" s="794"/>
      <c r="K41" s="799"/>
      <c r="L41" s="779"/>
      <c r="M41" s="779"/>
      <c r="N41" s="784"/>
    </row>
    <row r="42" spans="1:14" s="133" customFormat="1" ht="24.75" hidden="1" customHeight="1" x14ac:dyDescent="0.25">
      <c r="A42" s="786"/>
      <c r="B42" s="793"/>
      <c r="C42" s="796" t="s">
        <v>514</v>
      </c>
      <c r="D42" s="796"/>
      <c r="E42" s="793"/>
      <c r="F42" s="793"/>
      <c r="G42" s="686"/>
      <c r="H42" s="794"/>
      <c r="I42" s="794"/>
      <c r="J42" s="794"/>
      <c r="K42" s="799"/>
      <c r="L42" s="779"/>
      <c r="M42" s="779"/>
      <c r="N42" s="784"/>
    </row>
    <row r="43" spans="1:14" s="133" customFormat="1" ht="15" hidden="1" x14ac:dyDescent="0.25">
      <c r="A43" s="785" t="s">
        <v>568</v>
      </c>
      <c r="B43" s="793"/>
      <c r="C43" s="133" t="s">
        <v>515</v>
      </c>
      <c r="D43" s="421"/>
      <c r="E43" s="793"/>
      <c r="F43" s="793"/>
      <c r="G43" s="686">
        <v>2026</v>
      </c>
      <c r="H43" s="794"/>
      <c r="I43" s="794"/>
      <c r="J43" s="794"/>
      <c r="K43" s="779"/>
      <c r="L43" s="779"/>
      <c r="M43" s="779"/>
      <c r="N43" s="784"/>
    </row>
    <row r="44" spans="1:14" s="133" customFormat="1" ht="84.75" hidden="1" customHeight="1" x14ac:dyDescent="0.25">
      <c r="A44" s="786"/>
      <c r="B44" s="793"/>
      <c r="C44" s="796" t="s">
        <v>516</v>
      </c>
      <c r="D44" s="796"/>
      <c r="E44" s="793"/>
      <c r="F44" s="793"/>
      <c r="G44" s="686"/>
      <c r="H44" s="794"/>
      <c r="I44" s="794"/>
      <c r="J44" s="794"/>
      <c r="K44" s="779"/>
      <c r="L44" s="779"/>
      <c r="M44" s="779"/>
      <c r="N44" s="784"/>
    </row>
    <row r="45" spans="1:14" s="133" customFormat="1" ht="15" hidden="1" x14ac:dyDescent="0.25">
      <c r="A45" s="785" t="s">
        <v>595</v>
      </c>
      <c r="B45" s="793"/>
      <c r="C45" s="133" t="s">
        <v>517</v>
      </c>
      <c r="D45" s="421"/>
      <c r="E45" s="793"/>
      <c r="F45" s="793"/>
      <c r="G45" s="686">
        <v>2026</v>
      </c>
      <c r="H45" s="794"/>
      <c r="I45" s="794"/>
      <c r="J45" s="794"/>
      <c r="K45" s="779"/>
      <c r="L45" s="779"/>
      <c r="M45" s="779"/>
      <c r="N45" s="784"/>
    </row>
    <row r="46" spans="1:14" s="133" customFormat="1" ht="67.5" hidden="1" customHeight="1" x14ac:dyDescent="0.25">
      <c r="A46" s="786"/>
      <c r="B46" s="793"/>
      <c r="C46" s="796" t="s">
        <v>518</v>
      </c>
      <c r="D46" s="796"/>
      <c r="E46" s="793"/>
      <c r="F46" s="793"/>
      <c r="G46" s="686"/>
      <c r="H46" s="794"/>
      <c r="I46" s="794"/>
      <c r="J46" s="794"/>
      <c r="K46" s="779"/>
      <c r="L46" s="779"/>
      <c r="M46" s="779"/>
      <c r="N46" s="784"/>
    </row>
    <row r="47" spans="1:14" s="133" customFormat="1" ht="15" hidden="1" x14ac:dyDescent="0.25">
      <c r="A47" s="785" t="s">
        <v>596</v>
      </c>
      <c r="B47" s="793"/>
      <c r="C47" s="133" t="s">
        <v>519</v>
      </c>
      <c r="D47" s="421"/>
      <c r="E47" s="793"/>
      <c r="F47" s="793"/>
      <c r="G47" s="686">
        <v>2026</v>
      </c>
      <c r="H47" s="794"/>
      <c r="I47" s="794"/>
      <c r="J47" s="794"/>
      <c r="K47" s="779"/>
      <c r="L47" s="779"/>
      <c r="M47" s="779"/>
      <c r="N47" s="784"/>
    </row>
    <row r="48" spans="1:14" s="133" customFormat="1" ht="43.5" hidden="1" customHeight="1" x14ac:dyDescent="0.25">
      <c r="A48" s="786"/>
      <c r="B48" s="793"/>
      <c r="C48" s="796" t="s">
        <v>520</v>
      </c>
      <c r="D48" s="796"/>
      <c r="E48" s="793"/>
      <c r="F48" s="793"/>
      <c r="G48" s="686"/>
      <c r="H48" s="794"/>
      <c r="I48" s="794"/>
      <c r="J48" s="794"/>
      <c r="K48" s="779"/>
      <c r="L48" s="779"/>
      <c r="M48" s="779"/>
      <c r="N48" s="784"/>
    </row>
    <row r="49" spans="1:14" s="133" customFormat="1" ht="15" hidden="1" x14ac:dyDescent="0.25">
      <c r="A49" s="785" t="s">
        <v>597</v>
      </c>
      <c r="B49" s="793"/>
      <c r="C49" s="133" t="s">
        <v>521</v>
      </c>
      <c r="D49" s="421"/>
      <c r="E49" s="793"/>
      <c r="F49" s="793"/>
      <c r="G49" s="686">
        <v>2026</v>
      </c>
      <c r="H49" s="794"/>
      <c r="I49" s="794"/>
      <c r="J49" s="794"/>
      <c r="K49" s="779"/>
      <c r="L49" s="779"/>
      <c r="M49" s="779"/>
      <c r="N49" s="784"/>
    </row>
    <row r="50" spans="1:14" s="133" customFormat="1" ht="36" hidden="1" customHeight="1" x14ac:dyDescent="0.25">
      <c r="A50" s="786"/>
      <c r="B50" s="793"/>
      <c r="C50" s="796" t="s">
        <v>522</v>
      </c>
      <c r="D50" s="796"/>
      <c r="E50" s="793"/>
      <c r="F50" s="793"/>
      <c r="G50" s="686"/>
      <c r="H50" s="794"/>
      <c r="I50" s="794"/>
      <c r="J50" s="794"/>
      <c r="K50" s="779"/>
      <c r="L50" s="779"/>
      <c r="M50" s="779"/>
      <c r="N50" s="784"/>
    </row>
    <row r="51" spans="1:14" s="133" customFormat="1" ht="15" hidden="1" x14ac:dyDescent="0.25">
      <c r="A51" s="785" t="s">
        <v>598</v>
      </c>
      <c r="B51" s="793"/>
      <c r="C51" s="133" t="s">
        <v>523</v>
      </c>
      <c r="D51" s="421"/>
      <c r="E51" s="793"/>
      <c r="F51" s="793"/>
      <c r="G51" s="686">
        <v>2026</v>
      </c>
      <c r="H51" s="794"/>
      <c r="I51" s="794"/>
      <c r="J51" s="794"/>
      <c r="K51" s="779"/>
      <c r="L51" s="779"/>
      <c r="M51" s="779"/>
      <c r="N51" s="784"/>
    </row>
    <row r="52" spans="1:14" s="133" customFormat="1" ht="49.5" hidden="1" customHeight="1" x14ac:dyDescent="0.25">
      <c r="A52" s="786"/>
      <c r="B52" s="793"/>
      <c r="C52" s="796" t="s">
        <v>524</v>
      </c>
      <c r="D52" s="796"/>
      <c r="E52" s="793"/>
      <c r="F52" s="793"/>
      <c r="G52" s="686"/>
      <c r="H52" s="794"/>
      <c r="I52" s="794"/>
      <c r="J52" s="794"/>
      <c r="K52" s="779"/>
      <c r="L52" s="779"/>
      <c r="M52" s="779"/>
      <c r="N52" s="784"/>
    </row>
    <row r="53" spans="1:14" s="133" customFormat="1" ht="15" hidden="1" x14ac:dyDescent="0.25">
      <c r="A53" s="785" t="s">
        <v>599</v>
      </c>
      <c r="B53" s="793"/>
      <c r="C53" s="133" t="s">
        <v>525</v>
      </c>
      <c r="D53" s="421"/>
      <c r="E53" s="793"/>
      <c r="F53" s="793"/>
      <c r="G53" s="686">
        <v>2026</v>
      </c>
      <c r="H53" s="794"/>
      <c r="I53" s="794"/>
      <c r="J53" s="794"/>
      <c r="K53" s="779"/>
      <c r="L53" s="779"/>
      <c r="M53" s="779"/>
      <c r="N53" s="784"/>
    </row>
    <row r="54" spans="1:14" s="133" customFormat="1" ht="24.75" hidden="1" customHeight="1" x14ac:dyDescent="0.25">
      <c r="A54" s="786"/>
      <c r="B54" s="793"/>
      <c r="C54" s="796" t="s">
        <v>526</v>
      </c>
      <c r="D54" s="796"/>
      <c r="E54" s="793"/>
      <c r="F54" s="793"/>
      <c r="G54" s="686"/>
      <c r="H54" s="794"/>
      <c r="I54" s="794"/>
      <c r="J54" s="794"/>
      <c r="K54" s="779"/>
      <c r="L54" s="779"/>
      <c r="M54" s="779"/>
      <c r="N54" s="784"/>
    </row>
    <row r="55" spans="1:14" s="133" customFormat="1" ht="15" hidden="1" x14ac:dyDescent="0.25">
      <c r="A55" s="785" t="s">
        <v>600</v>
      </c>
      <c r="B55" s="793"/>
      <c r="C55" s="133" t="s">
        <v>527</v>
      </c>
      <c r="D55" s="421"/>
      <c r="E55" s="793"/>
      <c r="F55" s="793"/>
      <c r="G55" s="686">
        <v>2026</v>
      </c>
      <c r="H55" s="794"/>
      <c r="I55" s="794"/>
      <c r="J55" s="794"/>
      <c r="K55" s="779"/>
      <c r="L55" s="779"/>
      <c r="M55" s="779"/>
      <c r="N55" s="784"/>
    </row>
    <row r="56" spans="1:14" s="133" customFormat="1" ht="23.25" hidden="1" customHeight="1" x14ac:dyDescent="0.25">
      <c r="A56" s="786"/>
      <c r="B56" s="793"/>
      <c r="C56" s="796" t="s">
        <v>528</v>
      </c>
      <c r="D56" s="796"/>
      <c r="E56" s="793"/>
      <c r="F56" s="793"/>
      <c r="G56" s="686"/>
      <c r="H56" s="794"/>
      <c r="I56" s="794"/>
      <c r="J56" s="794"/>
      <c r="K56" s="779"/>
      <c r="L56" s="779"/>
      <c r="M56" s="779"/>
      <c r="N56" s="784"/>
    </row>
    <row r="57" spans="1:14" s="133" customFormat="1" ht="15" hidden="1" x14ac:dyDescent="0.25">
      <c r="A57" s="785" t="s">
        <v>601</v>
      </c>
      <c r="B57" s="793"/>
      <c r="C57" s="133" t="s">
        <v>529</v>
      </c>
      <c r="D57" s="421"/>
      <c r="E57" s="793"/>
      <c r="F57" s="793"/>
      <c r="G57" s="686">
        <v>2026</v>
      </c>
      <c r="H57" s="794"/>
      <c r="I57" s="794"/>
      <c r="J57" s="794"/>
      <c r="K57" s="779"/>
      <c r="L57" s="779"/>
      <c r="M57" s="779"/>
      <c r="N57" s="784"/>
    </row>
    <row r="58" spans="1:14" s="133" customFormat="1" ht="33.75" hidden="1" customHeight="1" x14ac:dyDescent="0.25">
      <c r="A58" s="786"/>
      <c r="B58" s="793"/>
      <c r="C58" s="796" t="s">
        <v>530</v>
      </c>
      <c r="D58" s="796"/>
      <c r="E58" s="793"/>
      <c r="F58" s="793"/>
      <c r="G58" s="686"/>
      <c r="H58" s="794"/>
      <c r="I58" s="794"/>
      <c r="J58" s="794"/>
      <c r="K58" s="779"/>
      <c r="L58" s="779"/>
      <c r="M58" s="779"/>
      <c r="N58" s="784"/>
    </row>
    <row r="59" spans="1:14" s="133" customFormat="1" ht="15" hidden="1" x14ac:dyDescent="0.25">
      <c r="A59" s="785" t="s">
        <v>602</v>
      </c>
      <c r="B59" s="793"/>
      <c r="C59" s="133" t="s">
        <v>531</v>
      </c>
      <c r="D59" s="421"/>
      <c r="E59" s="793"/>
      <c r="F59" s="793"/>
      <c r="G59" s="686">
        <v>2026</v>
      </c>
      <c r="H59" s="794"/>
      <c r="I59" s="794"/>
      <c r="J59" s="794"/>
      <c r="K59" s="779"/>
      <c r="L59" s="779"/>
      <c r="M59" s="779"/>
      <c r="N59" s="784"/>
    </row>
    <row r="60" spans="1:14" s="133" customFormat="1" ht="30" hidden="1" customHeight="1" x14ac:dyDescent="0.25">
      <c r="A60" s="786"/>
      <c r="B60" s="793"/>
      <c r="C60" s="796" t="s">
        <v>532</v>
      </c>
      <c r="D60" s="796"/>
      <c r="E60" s="793"/>
      <c r="F60" s="793"/>
      <c r="G60" s="686"/>
      <c r="H60" s="794"/>
      <c r="I60" s="794"/>
      <c r="J60" s="794"/>
      <c r="K60" s="779"/>
      <c r="L60" s="779"/>
      <c r="M60" s="779"/>
      <c r="N60" s="784"/>
    </row>
    <row r="61" spans="1:14" s="133" customFormat="1" ht="15" hidden="1" x14ac:dyDescent="0.25">
      <c r="A61" s="785" t="s">
        <v>603</v>
      </c>
      <c r="B61" s="793"/>
      <c r="C61" s="133" t="s">
        <v>533</v>
      </c>
      <c r="D61" s="421"/>
      <c r="E61" s="793"/>
      <c r="F61" s="793"/>
      <c r="G61" s="686">
        <v>2026</v>
      </c>
      <c r="H61" s="794"/>
      <c r="I61" s="794"/>
      <c r="J61" s="794"/>
      <c r="K61" s="779"/>
      <c r="L61" s="779"/>
      <c r="M61" s="779"/>
      <c r="N61" s="784"/>
    </row>
    <row r="62" spans="1:14" s="133" customFormat="1" ht="45.75" hidden="1" customHeight="1" x14ac:dyDescent="0.25">
      <c r="A62" s="786"/>
      <c r="B62" s="793"/>
      <c r="C62" s="796" t="s">
        <v>534</v>
      </c>
      <c r="D62" s="796"/>
      <c r="E62" s="793"/>
      <c r="F62" s="793"/>
      <c r="G62" s="686"/>
      <c r="H62" s="794"/>
      <c r="I62" s="794"/>
      <c r="J62" s="794"/>
      <c r="K62" s="779"/>
      <c r="L62" s="779"/>
      <c r="M62" s="779"/>
      <c r="N62" s="784"/>
    </row>
    <row r="63" spans="1:14" s="133" customFormat="1" ht="27" hidden="1" customHeight="1" x14ac:dyDescent="0.25">
      <c r="A63" s="785" t="s">
        <v>604</v>
      </c>
      <c r="B63" s="793"/>
      <c r="C63" s="133" t="s">
        <v>591</v>
      </c>
      <c r="D63" s="421"/>
      <c r="E63" s="793"/>
      <c r="F63" s="793"/>
      <c r="G63" s="686">
        <v>2026</v>
      </c>
      <c r="H63" s="794"/>
      <c r="I63" s="794"/>
      <c r="J63" s="794"/>
      <c r="K63" s="779"/>
      <c r="L63" s="779"/>
      <c r="M63" s="779"/>
      <c r="N63" s="784"/>
    </row>
    <row r="64" spans="1:14" s="133" customFormat="1" ht="45.75" hidden="1" customHeight="1" x14ac:dyDescent="0.25">
      <c r="A64" s="786"/>
      <c r="B64" s="793"/>
      <c r="C64" s="796" t="s">
        <v>590</v>
      </c>
      <c r="D64" s="796"/>
      <c r="E64" s="793"/>
      <c r="F64" s="793"/>
      <c r="G64" s="686"/>
      <c r="H64" s="794"/>
      <c r="I64" s="794"/>
      <c r="J64" s="794"/>
      <c r="K64" s="779"/>
      <c r="L64" s="779"/>
      <c r="M64" s="779"/>
      <c r="N64" s="784"/>
    </row>
    <row r="65" spans="1:14" s="133" customFormat="1" ht="28.5" customHeight="1" x14ac:dyDescent="0.25">
      <c r="A65" s="785" t="s">
        <v>570</v>
      </c>
      <c r="B65" s="793"/>
      <c r="C65" s="133" t="s">
        <v>591</v>
      </c>
      <c r="D65" s="421"/>
      <c r="E65" s="793"/>
      <c r="F65" s="793"/>
      <c r="G65" s="686">
        <v>2026</v>
      </c>
      <c r="H65" s="794"/>
      <c r="I65" s="794"/>
      <c r="J65" s="797"/>
      <c r="K65" s="797"/>
      <c r="L65" s="779"/>
      <c r="M65" s="779"/>
      <c r="N65" s="784"/>
    </row>
    <row r="66" spans="1:14" s="133" customFormat="1" ht="45.75" customHeight="1" x14ac:dyDescent="0.25">
      <c r="A66" s="786"/>
      <c r="B66" s="793"/>
      <c r="C66" s="796" t="s">
        <v>590</v>
      </c>
      <c r="D66" s="796"/>
      <c r="E66" s="793"/>
      <c r="F66" s="793"/>
      <c r="G66" s="686"/>
      <c r="H66" s="794"/>
      <c r="I66" s="794"/>
      <c r="J66" s="798"/>
      <c r="K66" s="798"/>
      <c r="L66" s="779"/>
      <c r="M66" s="779"/>
      <c r="N66" s="784"/>
    </row>
    <row r="67" spans="1:14" s="133" customFormat="1" ht="93" customHeight="1" x14ac:dyDescent="0.25">
      <c r="A67" s="413" t="s">
        <v>503</v>
      </c>
      <c r="B67" s="414" t="s">
        <v>512</v>
      </c>
      <c r="C67" s="414" t="s">
        <v>117</v>
      </c>
      <c r="D67" s="427" t="s">
        <v>562</v>
      </c>
      <c r="E67" s="454" t="s">
        <v>563</v>
      </c>
      <c r="F67" s="414" t="s">
        <v>153</v>
      </c>
      <c r="G67" s="414"/>
      <c r="H67" s="429">
        <f>SUM(H68:H71)</f>
        <v>0</v>
      </c>
      <c r="I67" s="429">
        <f>I68+I70</f>
        <v>0</v>
      </c>
      <c r="J67" s="429">
        <f>J68+J70</f>
        <v>0</v>
      </c>
      <c r="K67" s="429">
        <f>SUM(K68:K85)</f>
        <v>0</v>
      </c>
      <c r="L67" s="416"/>
      <c r="M67" s="416"/>
      <c r="N67" s="417"/>
    </row>
    <row r="68" spans="1:14" s="133" customFormat="1" ht="18.75" hidden="1" customHeight="1" x14ac:dyDescent="0.25">
      <c r="A68" s="785" t="s">
        <v>490</v>
      </c>
      <c r="B68" s="793"/>
      <c r="C68" s="133" t="s">
        <v>513</v>
      </c>
      <c r="D68" s="421"/>
      <c r="E68" s="793"/>
      <c r="F68" s="793"/>
      <c r="G68" s="686">
        <v>2026</v>
      </c>
      <c r="H68" s="794"/>
      <c r="I68" s="794"/>
      <c r="J68" s="794"/>
      <c r="K68" s="799"/>
      <c r="L68" s="779"/>
      <c r="M68" s="779"/>
      <c r="N68" s="784"/>
    </row>
    <row r="69" spans="1:14" s="133" customFormat="1" ht="19.5" hidden="1" customHeight="1" x14ac:dyDescent="0.25">
      <c r="A69" s="786"/>
      <c r="B69" s="793"/>
      <c r="C69" s="796" t="s">
        <v>514</v>
      </c>
      <c r="D69" s="796"/>
      <c r="E69" s="793"/>
      <c r="F69" s="793"/>
      <c r="G69" s="686"/>
      <c r="H69" s="794"/>
      <c r="I69" s="794"/>
      <c r="J69" s="794"/>
      <c r="K69" s="799"/>
      <c r="L69" s="779"/>
      <c r="M69" s="779"/>
      <c r="N69" s="784"/>
    </row>
    <row r="70" spans="1:14" s="133" customFormat="1" ht="24.75" customHeight="1" x14ac:dyDescent="0.25">
      <c r="A70" s="785" t="s">
        <v>508</v>
      </c>
      <c r="B70" s="421"/>
      <c r="C70" s="133" t="s">
        <v>591</v>
      </c>
      <c r="D70" s="421"/>
      <c r="E70" s="793"/>
      <c r="F70" s="793"/>
      <c r="G70" s="686">
        <v>2026</v>
      </c>
      <c r="H70" s="794"/>
      <c r="I70" s="794"/>
      <c r="J70" s="794"/>
      <c r="K70" s="797"/>
      <c r="L70" s="780"/>
      <c r="M70" s="780"/>
      <c r="N70" s="782"/>
    </row>
    <row r="71" spans="1:14" s="133" customFormat="1" ht="45.75" customHeight="1" x14ac:dyDescent="0.25">
      <c r="A71" s="786"/>
      <c r="B71" s="421"/>
      <c r="C71" s="796" t="s">
        <v>590</v>
      </c>
      <c r="D71" s="796"/>
      <c r="E71" s="793"/>
      <c r="F71" s="793"/>
      <c r="G71" s="686"/>
      <c r="H71" s="794"/>
      <c r="I71" s="794"/>
      <c r="J71" s="794"/>
      <c r="K71" s="798"/>
      <c r="L71" s="809"/>
      <c r="M71" s="809"/>
      <c r="N71" s="804"/>
    </row>
    <row r="72" spans="1:14" s="133" customFormat="1" ht="15" hidden="1" x14ac:dyDescent="0.25">
      <c r="A72" s="785" t="s">
        <v>569</v>
      </c>
      <c r="B72" s="793" t="s">
        <v>512</v>
      </c>
      <c r="C72" s="793" t="s">
        <v>117</v>
      </c>
      <c r="D72" s="839" t="s">
        <v>535</v>
      </c>
      <c r="E72" s="793" t="s">
        <v>536</v>
      </c>
      <c r="F72" s="793" t="s">
        <v>153</v>
      </c>
      <c r="G72" s="686"/>
      <c r="H72" s="805"/>
      <c r="I72" s="805">
        <f>I81+I83</f>
        <v>0</v>
      </c>
      <c r="J72" s="805">
        <f>J81+J83</f>
        <v>0</v>
      </c>
      <c r="K72" s="779"/>
      <c r="L72" s="779"/>
      <c r="M72" s="779"/>
      <c r="N72" s="784"/>
    </row>
    <row r="73" spans="1:14" s="133" customFormat="1" ht="15" hidden="1" x14ac:dyDescent="0.25">
      <c r="A73" s="838"/>
      <c r="B73" s="793"/>
      <c r="C73" s="793"/>
      <c r="D73" s="839"/>
      <c r="E73" s="793"/>
      <c r="F73" s="793"/>
      <c r="G73" s="686"/>
      <c r="H73" s="805"/>
      <c r="I73" s="805"/>
      <c r="J73" s="805"/>
      <c r="K73" s="779"/>
      <c r="L73" s="779"/>
      <c r="M73" s="779"/>
      <c r="N73" s="784"/>
    </row>
    <row r="74" spans="1:14" s="133" customFormat="1" ht="15" hidden="1" x14ac:dyDescent="0.25">
      <c r="A74" s="838"/>
      <c r="B74" s="793"/>
      <c r="C74" s="793"/>
      <c r="D74" s="839"/>
      <c r="E74" s="793"/>
      <c r="F74" s="793"/>
      <c r="G74" s="686"/>
      <c r="H74" s="805"/>
      <c r="I74" s="805"/>
      <c r="J74" s="805"/>
      <c r="K74" s="779"/>
      <c r="L74" s="779"/>
      <c r="M74" s="779"/>
      <c r="N74" s="784"/>
    </row>
    <row r="75" spans="1:14" s="133" customFormat="1" ht="15" hidden="1" x14ac:dyDescent="0.25">
      <c r="A75" s="838"/>
      <c r="B75" s="793"/>
      <c r="C75" s="793"/>
      <c r="D75" s="839"/>
      <c r="E75" s="793"/>
      <c r="F75" s="793"/>
      <c r="G75" s="686"/>
      <c r="H75" s="805"/>
      <c r="I75" s="805"/>
      <c r="J75" s="805"/>
      <c r="K75" s="779"/>
      <c r="L75" s="779"/>
      <c r="M75" s="779"/>
      <c r="N75" s="784"/>
    </row>
    <row r="76" spans="1:14" s="133" customFormat="1" ht="15" hidden="1" x14ac:dyDescent="0.25">
      <c r="A76" s="838"/>
      <c r="B76" s="793"/>
      <c r="C76" s="793"/>
      <c r="D76" s="839"/>
      <c r="E76" s="793"/>
      <c r="F76" s="793"/>
      <c r="G76" s="686"/>
      <c r="H76" s="805"/>
      <c r="I76" s="805"/>
      <c r="J76" s="805"/>
      <c r="K76" s="779"/>
      <c r="L76" s="779"/>
      <c r="M76" s="779"/>
      <c r="N76" s="784"/>
    </row>
    <row r="77" spans="1:14" s="133" customFormat="1" ht="9" hidden="1" customHeight="1" x14ac:dyDescent="0.25">
      <c r="A77" s="838"/>
      <c r="B77" s="793"/>
      <c r="C77" s="793"/>
      <c r="D77" s="839"/>
      <c r="E77" s="793"/>
      <c r="F77" s="793"/>
      <c r="G77" s="686"/>
      <c r="H77" s="805"/>
      <c r="I77" s="805"/>
      <c r="J77" s="805"/>
      <c r="K77" s="779"/>
      <c r="L77" s="779"/>
      <c r="M77" s="779"/>
      <c r="N77" s="784"/>
    </row>
    <row r="78" spans="1:14" s="133" customFormat="1" ht="1.5" hidden="1" customHeight="1" x14ac:dyDescent="0.25">
      <c r="A78" s="838"/>
      <c r="B78" s="793"/>
      <c r="C78" s="793"/>
      <c r="D78" s="839"/>
      <c r="E78" s="793"/>
      <c r="F78" s="793"/>
      <c r="G78" s="686"/>
      <c r="H78" s="805"/>
      <c r="I78" s="805"/>
      <c r="J78" s="805"/>
      <c r="K78" s="779"/>
      <c r="L78" s="779"/>
      <c r="M78" s="779"/>
      <c r="N78" s="784"/>
    </row>
    <row r="79" spans="1:14" s="133" customFormat="1" ht="1.5" hidden="1" customHeight="1" x14ac:dyDescent="0.25">
      <c r="A79" s="838"/>
      <c r="B79" s="793"/>
      <c r="C79" s="793"/>
      <c r="D79" s="839"/>
      <c r="E79" s="793"/>
      <c r="F79" s="793"/>
      <c r="G79" s="686"/>
      <c r="H79" s="805"/>
      <c r="I79" s="805"/>
      <c r="J79" s="805"/>
      <c r="K79" s="779"/>
      <c r="L79" s="779"/>
      <c r="M79" s="779"/>
      <c r="N79" s="784"/>
    </row>
    <row r="80" spans="1:14" s="133" customFormat="1" ht="9.75" hidden="1" customHeight="1" x14ac:dyDescent="0.25">
      <c r="A80" s="786"/>
      <c r="B80" s="793"/>
      <c r="C80" s="793"/>
      <c r="D80" s="839"/>
      <c r="E80" s="793"/>
      <c r="F80" s="793"/>
      <c r="G80" s="686"/>
      <c r="H80" s="805"/>
      <c r="I80" s="805"/>
      <c r="J80" s="805"/>
      <c r="K80" s="779"/>
      <c r="L80" s="779"/>
      <c r="M80" s="779"/>
      <c r="N80" s="784"/>
    </row>
    <row r="81" spans="1:14" s="133" customFormat="1" ht="15" hidden="1" x14ac:dyDescent="0.25">
      <c r="A81" s="785" t="s">
        <v>570</v>
      </c>
      <c r="B81" s="793"/>
      <c r="C81" s="411" t="s">
        <v>537</v>
      </c>
      <c r="D81" s="421"/>
      <c r="E81" s="793"/>
      <c r="F81" s="793"/>
      <c r="G81" s="686">
        <v>2026</v>
      </c>
      <c r="H81" s="794"/>
      <c r="I81" s="794"/>
      <c r="J81" s="794"/>
      <c r="K81" s="779"/>
      <c r="L81" s="779"/>
      <c r="M81" s="779"/>
      <c r="N81" s="784"/>
    </row>
    <row r="82" spans="1:14" s="133" customFormat="1" ht="20.25" hidden="1" customHeight="1" x14ac:dyDescent="0.25">
      <c r="A82" s="786"/>
      <c r="B82" s="793"/>
      <c r="C82" s="796" t="s">
        <v>538</v>
      </c>
      <c r="D82" s="796"/>
      <c r="E82" s="793"/>
      <c r="F82" s="793"/>
      <c r="G82" s="686"/>
      <c r="H82" s="794"/>
      <c r="I82" s="794"/>
      <c r="J82" s="794"/>
      <c r="K82" s="779"/>
      <c r="L82" s="779"/>
      <c r="M82" s="779"/>
      <c r="N82" s="784"/>
    </row>
    <row r="83" spans="1:14" s="133" customFormat="1" ht="20.25" hidden="1" customHeight="1" x14ac:dyDescent="0.25">
      <c r="A83" s="785" t="s">
        <v>606</v>
      </c>
      <c r="B83" s="793"/>
      <c r="C83" s="411" t="s">
        <v>592</v>
      </c>
      <c r="D83" s="421"/>
      <c r="E83" s="793"/>
      <c r="F83" s="793"/>
      <c r="G83" s="686">
        <v>2026</v>
      </c>
      <c r="H83" s="794"/>
      <c r="I83" s="794"/>
      <c r="J83" s="794"/>
      <c r="K83" s="779"/>
      <c r="L83" s="779"/>
      <c r="M83" s="779"/>
      <c r="N83" s="784"/>
    </row>
    <row r="84" spans="1:14" s="133" customFormat="1" ht="38.25" hidden="1" customHeight="1" x14ac:dyDescent="0.25">
      <c r="A84" s="786"/>
      <c r="B84" s="793"/>
      <c r="C84" s="796" t="s">
        <v>593</v>
      </c>
      <c r="D84" s="796"/>
      <c r="E84" s="793"/>
      <c r="F84" s="793"/>
      <c r="G84" s="686"/>
      <c r="H84" s="794"/>
      <c r="I84" s="794"/>
      <c r="J84" s="794"/>
      <c r="K84" s="779"/>
      <c r="L84" s="779"/>
      <c r="M84" s="779"/>
      <c r="N84" s="784"/>
    </row>
    <row r="85" spans="1:14" s="133" customFormat="1" ht="15" hidden="1" x14ac:dyDescent="0.25">
      <c r="A85" s="785" t="s">
        <v>503</v>
      </c>
      <c r="B85" s="793" t="s">
        <v>512</v>
      </c>
      <c r="C85" s="787" t="s">
        <v>117</v>
      </c>
      <c r="D85" s="842" t="s">
        <v>386</v>
      </c>
      <c r="E85" s="793" t="s">
        <v>388</v>
      </c>
      <c r="F85" s="793" t="s">
        <v>153</v>
      </c>
      <c r="G85" s="793"/>
      <c r="H85" s="805">
        <f>H87</f>
        <v>0</v>
      </c>
      <c r="I85" s="805">
        <f>I87</f>
        <v>0</v>
      </c>
      <c r="J85" s="805">
        <f>J87</f>
        <v>0</v>
      </c>
      <c r="K85" s="795"/>
      <c r="L85" s="795"/>
      <c r="M85" s="795"/>
      <c r="N85" s="806"/>
    </row>
    <row r="86" spans="1:14" s="133" customFormat="1" ht="135.75" hidden="1" customHeight="1" x14ac:dyDescent="0.25">
      <c r="A86" s="786"/>
      <c r="B86" s="793"/>
      <c r="C86" s="788"/>
      <c r="D86" s="843"/>
      <c r="E86" s="793"/>
      <c r="F86" s="793"/>
      <c r="G86" s="793"/>
      <c r="H86" s="805"/>
      <c r="I86" s="805"/>
      <c r="J86" s="805"/>
      <c r="K86" s="795"/>
      <c r="L86" s="795"/>
      <c r="M86" s="795"/>
      <c r="N86" s="806"/>
    </row>
    <row r="87" spans="1:14" s="133" customFormat="1" ht="15" hidden="1" x14ac:dyDescent="0.25">
      <c r="A87" s="785" t="s">
        <v>508</v>
      </c>
      <c r="B87" s="793"/>
      <c r="C87" s="133" t="s">
        <v>539</v>
      </c>
      <c r="D87" s="421"/>
      <c r="E87" s="793"/>
      <c r="F87" s="793"/>
      <c r="G87" s="686" t="s">
        <v>454</v>
      </c>
      <c r="H87" s="794"/>
      <c r="I87" s="794"/>
      <c r="J87" s="794"/>
      <c r="K87" s="779"/>
      <c r="L87" s="779"/>
      <c r="M87" s="779"/>
      <c r="N87" s="784"/>
    </row>
    <row r="88" spans="1:14" s="133" customFormat="1" ht="62.25" hidden="1" customHeight="1" x14ac:dyDescent="0.25">
      <c r="A88" s="786"/>
      <c r="B88" s="793"/>
      <c r="C88" s="796" t="s">
        <v>276</v>
      </c>
      <c r="D88" s="796"/>
      <c r="E88" s="793"/>
      <c r="F88" s="793"/>
      <c r="G88" s="686"/>
      <c r="H88" s="794"/>
      <c r="I88" s="794"/>
      <c r="J88" s="794"/>
      <c r="K88" s="779"/>
      <c r="L88" s="779"/>
      <c r="M88" s="779"/>
      <c r="N88" s="784"/>
    </row>
    <row r="89" spans="1:14" s="133" customFormat="1" ht="69" hidden="1" customHeight="1" x14ac:dyDescent="0.25">
      <c r="A89" s="785" t="s">
        <v>503</v>
      </c>
      <c r="B89" s="787" t="s">
        <v>512</v>
      </c>
      <c r="C89" s="787" t="s">
        <v>117</v>
      </c>
      <c r="D89" s="842" t="s">
        <v>419</v>
      </c>
      <c r="E89" s="787" t="s">
        <v>594</v>
      </c>
      <c r="F89" s="793" t="s">
        <v>153</v>
      </c>
      <c r="G89" s="787"/>
      <c r="H89" s="789">
        <f>H91+H93</f>
        <v>0</v>
      </c>
      <c r="I89" s="789">
        <f>I91+I93</f>
        <v>0</v>
      </c>
      <c r="J89" s="789">
        <f>I89</f>
        <v>0</v>
      </c>
      <c r="K89" s="791"/>
      <c r="L89" s="791"/>
      <c r="M89" s="791"/>
      <c r="N89" s="782"/>
    </row>
    <row r="90" spans="1:14" s="133" customFormat="1" ht="69" hidden="1" customHeight="1" x14ac:dyDescent="0.25">
      <c r="A90" s="786"/>
      <c r="B90" s="788"/>
      <c r="C90" s="788"/>
      <c r="D90" s="843"/>
      <c r="E90" s="788"/>
      <c r="F90" s="793"/>
      <c r="G90" s="788"/>
      <c r="H90" s="790"/>
      <c r="I90" s="790"/>
      <c r="J90" s="790"/>
      <c r="K90" s="792"/>
      <c r="L90" s="792"/>
      <c r="M90" s="792"/>
      <c r="N90" s="804"/>
    </row>
    <row r="91" spans="1:14" s="133" customFormat="1" ht="22.5" hidden="1" customHeight="1" x14ac:dyDescent="0.25">
      <c r="A91" s="785" t="s">
        <v>508</v>
      </c>
      <c r="B91" s="793"/>
      <c r="C91" s="133" t="s">
        <v>636</v>
      </c>
      <c r="D91" s="421"/>
      <c r="E91" s="793"/>
      <c r="F91" s="793"/>
      <c r="G91" s="686" t="s">
        <v>447</v>
      </c>
      <c r="H91" s="794"/>
      <c r="I91" s="794"/>
      <c r="J91" s="794"/>
      <c r="K91" s="779"/>
      <c r="L91" s="779"/>
      <c r="M91" s="779"/>
      <c r="N91" s="784"/>
    </row>
    <row r="92" spans="1:14" s="133" customFormat="1" ht="57.75" hidden="1" customHeight="1" x14ac:dyDescent="0.25">
      <c r="A92" s="786"/>
      <c r="B92" s="793"/>
      <c r="C92" s="796" t="s">
        <v>634</v>
      </c>
      <c r="D92" s="796"/>
      <c r="E92" s="793"/>
      <c r="F92" s="793"/>
      <c r="G92" s="686"/>
      <c r="H92" s="794"/>
      <c r="I92" s="794"/>
      <c r="J92" s="794"/>
      <c r="K92" s="779"/>
      <c r="L92" s="779"/>
      <c r="M92" s="779"/>
      <c r="N92" s="784"/>
    </row>
    <row r="93" spans="1:14" s="133" customFormat="1" ht="69" hidden="1" customHeight="1" x14ac:dyDescent="0.25">
      <c r="A93" s="476"/>
      <c r="B93" s="410"/>
      <c r="C93" s="477"/>
      <c r="D93" s="477"/>
      <c r="E93" s="410"/>
      <c r="F93" s="410"/>
      <c r="G93" s="475"/>
      <c r="H93" s="472"/>
      <c r="I93" s="472"/>
      <c r="J93" s="472"/>
      <c r="K93" s="473"/>
      <c r="L93" s="473"/>
      <c r="M93" s="473"/>
      <c r="N93" s="474"/>
    </row>
    <row r="94" spans="1:14" s="133" customFormat="1" ht="15" customHeight="1" x14ac:dyDescent="0.25">
      <c r="A94" s="785" t="s">
        <v>607</v>
      </c>
      <c r="B94" s="787" t="s">
        <v>512</v>
      </c>
      <c r="C94" s="787" t="s">
        <v>117</v>
      </c>
      <c r="D94" s="842" t="s">
        <v>329</v>
      </c>
      <c r="E94" s="787" t="s">
        <v>540</v>
      </c>
      <c r="F94" s="793" t="s">
        <v>153</v>
      </c>
      <c r="G94" s="787"/>
      <c r="H94" s="789">
        <f>H96+H98</f>
        <v>0</v>
      </c>
      <c r="I94" s="789">
        <f>I96+I98</f>
        <v>0</v>
      </c>
      <c r="J94" s="789">
        <f>I94</f>
        <v>0</v>
      </c>
      <c r="K94" s="791"/>
      <c r="L94" s="791"/>
      <c r="M94" s="791"/>
      <c r="N94" s="782"/>
    </row>
    <row r="95" spans="1:14" s="133" customFormat="1" ht="57" customHeight="1" x14ac:dyDescent="0.25">
      <c r="A95" s="786"/>
      <c r="B95" s="788"/>
      <c r="C95" s="788"/>
      <c r="D95" s="843"/>
      <c r="E95" s="788"/>
      <c r="F95" s="793"/>
      <c r="G95" s="788"/>
      <c r="H95" s="790"/>
      <c r="I95" s="790"/>
      <c r="J95" s="790"/>
      <c r="K95" s="792"/>
      <c r="L95" s="792"/>
      <c r="M95" s="792"/>
      <c r="N95" s="804"/>
    </row>
    <row r="96" spans="1:14" s="133" customFormat="1" ht="15" hidden="1" x14ac:dyDescent="0.25">
      <c r="A96" s="785" t="s">
        <v>608</v>
      </c>
      <c r="B96" s="793"/>
      <c r="C96" s="133" t="s">
        <v>541</v>
      </c>
      <c r="D96" s="421"/>
      <c r="E96" s="793"/>
      <c r="F96" s="793"/>
      <c r="G96" s="686" t="s">
        <v>447</v>
      </c>
      <c r="H96" s="794"/>
      <c r="I96" s="794"/>
      <c r="J96" s="794"/>
      <c r="K96" s="779"/>
      <c r="L96" s="779"/>
      <c r="M96" s="779"/>
      <c r="N96" s="784"/>
    </row>
    <row r="97" spans="1:14" s="133" customFormat="1" ht="81" hidden="1" customHeight="1" x14ac:dyDescent="0.25">
      <c r="A97" s="786"/>
      <c r="B97" s="793"/>
      <c r="C97" s="796" t="s">
        <v>542</v>
      </c>
      <c r="D97" s="796"/>
      <c r="E97" s="793"/>
      <c r="F97" s="793"/>
      <c r="G97" s="686"/>
      <c r="H97" s="794"/>
      <c r="I97" s="794"/>
      <c r="J97" s="794"/>
      <c r="K97" s="779"/>
      <c r="L97" s="779"/>
      <c r="M97" s="779"/>
      <c r="N97" s="784"/>
    </row>
    <row r="98" spans="1:14" s="133" customFormat="1" ht="24" customHeight="1" x14ac:dyDescent="0.25">
      <c r="A98" s="785" t="s">
        <v>608</v>
      </c>
      <c r="B98" s="793"/>
      <c r="C98" s="133" t="s">
        <v>543</v>
      </c>
      <c r="D98" s="421"/>
      <c r="E98" s="793"/>
      <c r="F98" s="793"/>
      <c r="G98" s="686" t="s">
        <v>446</v>
      </c>
      <c r="H98" s="794"/>
      <c r="I98" s="794"/>
      <c r="J98" s="794"/>
      <c r="K98" s="779"/>
      <c r="L98" s="779"/>
      <c r="M98" s="779"/>
      <c r="N98" s="784"/>
    </row>
    <row r="99" spans="1:14" s="133" customFormat="1" ht="81.75" customHeight="1" x14ac:dyDescent="0.25">
      <c r="A99" s="786"/>
      <c r="B99" s="793"/>
      <c r="C99" s="796" t="s">
        <v>544</v>
      </c>
      <c r="D99" s="796"/>
      <c r="E99" s="793"/>
      <c r="F99" s="793"/>
      <c r="G99" s="686"/>
      <c r="H99" s="794"/>
      <c r="I99" s="794"/>
      <c r="J99" s="794"/>
      <c r="K99" s="779"/>
      <c r="L99" s="779"/>
      <c r="M99" s="779"/>
      <c r="N99" s="784"/>
    </row>
    <row r="100" spans="1:14" s="133" customFormat="1" ht="15.75" x14ac:dyDescent="0.25">
      <c r="A100" s="434"/>
      <c r="B100" s="849" t="s">
        <v>502</v>
      </c>
      <c r="C100" s="850"/>
      <c r="D100" s="851"/>
      <c r="E100" s="435"/>
      <c r="F100" s="435"/>
      <c r="G100" s="435"/>
      <c r="H100" s="436">
        <f>H94+H72+H85+H40+H68+H89</f>
        <v>0</v>
      </c>
      <c r="I100" s="436">
        <f>I94+I72+I85+I40+I68+I89+I67</f>
        <v>0</v>
      </c>
      <c r="J100" s="436">
        <f t="shared" ref="J100" si="1">J94+J72+J85+J40+J68+J89</f>
        <v>0</v>
      </c>
      <c r="K100" s="436">
        <f>K40+K67</f>
        <v>0</v>
      </c>
      <c r="L100" s="438"/>
      <c r="M100" s="438"/>
      <c r="N100" s="439"/>
    </row>
    <row r="101" spans="1:14" s="133" customFormat="1" ht="69" hidden="1" customHeight="1" x14ac:dyDescent="0.25">
      <c r="A101" s="440" t="s">
        <v>545</v>
      </c>
      <c r="B101" s="421" t="s">
        <v>546</v>
      </c>
      <c r="C101" s="421" t="s">
        <v>117</v>
      </c>
      <c r="D101" s="441" t="s">
        <v>330</v>
      </c>
      <c r="E101" s="442" t="s">
        <v>547</v>
      </c>
      <c r="F101" s="421"/>
      <c r="G101" s="421"/>
      <c r="H101" s="433"/>
      <c r="I101" s="433"/>
      <c r="J101" s="433"/>
      <c r="K101" s="431"/>
      <c r="L101" s="431"/>
      <c r="M101" s="431"/>
      <c r="N101" s="432"/>
    </row>
    <row r="102" spans="1:14" s="133" customFormat="1" ht="15" hidden="1" x14ac:dyDescent="0.25">
      <c r="A102" s="785" t="s">
        <v>548</v>
      </c>
      <c r="B102" s="787"/>
      <c r="C102" s="133" t="s">
        <v>549</v>
      </c>
      <c r="D102" s="421"/>
      <c r="E102" s="793"/>
      <c r="F102" s="793"/>
      <c r="G102" s="686">
        <v>2026</v>
      </c>
      <c r="H102" s="794"/>
      <c r="I102" s="794"/>
      <c r="J102" s="794"/>
      <c r="K102" s="844"/>
      <c r="L102" s="844"/>
      <c r="M102" s="844"/>
      <c r="N102" s="840"/>
    </row>
    <row r="103" spans="1:14" s="133" customFormat="1" ht="31.5" hidden="1" customHeight="1" x14ac:dyDescent="0.25">
      <c r="A103" s="786"/>
      <c r="B103" s="788"/>
      <c r="C103" s="796" t="s">
        <v>550</v>
      </c>
      <c r="D103" s="796"/>
      <c r="E103" s="793"/>
      <c r="F103" s="793"/>
      <c r="G103" s="686"/>
      <c r="H103" s="794"/>
      <c r="I103" s="794"/>
      <c r="J103" s="794"/>
      <c r="K103" s="845"/>
      <c r="L103" s="845"/>
      <c r="M103" s="845"/>
      <c r="N103" s="841"/>
    </row>
    <row r="104" spans="1:14" s="133" customFormat="1" ht="15.75" hidden="1" x14ac:dyDescent="0.25">
      <c r="A104" s="434"/>
      <c r="B104" s="849" t="s">
        <v>502</v>
      </c>
      <c r="C104" s="850"/>
      <c r="D104" s="851"/>
      <c r="E104" s="435"/>
      <c r="F104" s="435"/>
      <c r="G104" s="435"/>
      <c r="H104" s="436"/>
      <c r="I104" s="436">
        <f>I101</f>
        <v>0</v>
      </c>
      <c r="J104" s="436">
        <f>J101</f>
        <v>0</v>
      </c>
      <c r="K104" s="437"/>
      <c r="L104" s="438"/>
      <c r="M104" s="438"/>
      <c r="N104" s="443"/>
    </row>
    <row r="105" spans="1:14" s="448" customFormat="1" ht="30.75" customHeight="1" thickBot="1" x14ac:dyDescent="0.35">
      <c r="A105" s="444"/>
      <c r="B105" s="846" t="s">
        <v>551</v>
      </c>
      <c r="C105" s="847"/>
      <c r="D105" s="848"/>
      <c r="E105" s="445"/>
      <c r="F105" s="445"/>
      <c r="G105" s="445"/>
      <c r="H105" s="455">
        <f>H104+H100+H39+H35</f>
        <v>0</v>
      </c>
      <c r="I105" s="455">
        <f>I104+I100+I39+I35</f>
        <v>0</v>
      </c>
      <c r="J105" s="455">
        <f>J104+J100+J39+J35</f>
        <v>0</v>
      </c>
      <c r="K105" s="455">
        <f>K104+K100+K39+K35</f>
        <v>0</v>
      </c>
      <c r="L105" s="446"/>
      <c r="M105" s="446"/>
      <c r="N105" s="447"/>
    </row>
    <row r="106" spans="1:14" x14ac:dyDescent="0.2">
      <c r="A106" s="449"/>
      <c r="B106" s="449"/>
      <c r="C106" s="449"/>
      <c r="D106" s="449"/>
      <c r="E106" s="449"/>
      <c r="F106" s="449"/>
      <c r="G106" s="449"/>
      <c r="H106" s="449"/>
      <c r="I106" s="449"/>
      <c r="J106" s="449"/>
    </row>
    <row r="107" spans="1:14" x14ac:dyDescent="0.2">
      <c r="A107" s="449"/>
      <c r="B107" s="449"/>
      <c r="C107" s="449"/>
      <c r="D107" s="449"/>
      <c r="E107" s="449"/>
      <c r="F107" s="449"/>
      <c r="G107" s="449"/>
      <c r="H107" s="449"/>
      <c r="I107" s="449"/>
      <c r="J107" s="449"/>
    </row>
    <row r="108" spans="1:14" x14ac:dyDescent="0.2">
      <c r="A108" s="449"/>
      <c r="B108" s="449"/>
      <c r="C108" s="449"/>
      <c r="D108" s="449"/>
      <c r="E108" s="449"/>
      <c r="F108" s="449"/>
      <c r="G108" s="449"/>
      <c r="H108" s="449"/>
      <c r="I108" s="449"/>
      <c r="J108" s="449"/>
    </row>
    <row r="109" spans="1:14" x14ac:dyDescent="0.2">
      <c r="A109" s="449"/>
      <c r="B109" s="449"/>
      <c r="C109" s="449"/>
      <c r="D109" s="449"/>
      <c r="E109" s="449"/>
      <c r="F109" s="449"/>
      <c r="G109" s="449"/>
      <c r="H109" s="449"/>
      <c r="I109" s="449"/>
      <c r="J109" s="449"/>
    </row>
    <row r="111" spans="1:14" s="26" customFormat="1" ht="18.75" x14ac:dyDescent="0.3">
      <c r="A111" s="26" t="s">
        <v>552</v>
      </c>
      <c r="F111" s="26" t="s">
        <v>405</v>
      </c>
    </row>
  </sheetData>
  <mergeCells count="467">
    <mergeCell ref="N72:N80"/>
    <mergeCell ref="L81:L82"/>
    <mergeCell ref="M81:M82"/>
    <mergeCell ref="N81:N82"/>
    <mergeCell ref="I81:I82"/>
    <mergeCell ref="J81:J82"/>
    <mergeCell ref="K81:K82"/>
    <mergeCell ref="M61:M62"/>
    <mergeCell ref="N61:N62"/>
    <mergeCell ref="J72:J80"/>
    <mergeCell ref="K72:K80"/>
    <mergeCell ref="L72:L80"/>
    <mergeCell ref="M72:M80"/>
    <mergeCell ref="I61:I62"/>
    <mergeCell ref="J61:J62"/>
    <mergeCell ref="I72:I80"/>
    <mergeCell ref="K65:K66"/>
    <mergeCell ref="K70:K71"/>
    <mergeCell ref="L70:L71"/>
    <mergeCell ref="M70:M71"/>
    <mergeCell ref="N70:N71"/>
    <mergeCell ref="K68:K69"/>
    <mergeCell ref="L68:L69"/>
    <mergeCell ref="M68:M69"/>
    <mergeCell ref="F89:F90"/>
    <mergeCell ref="G89:G90"/>
    <mergeCell ref="H89:H90"/>
    <mergeCell ref="I89:I90"/>
    <mergeCell ref="B104:D104"/>
    <mergeCell ref="G102:G103"/>
    <mergeCell ref="H102:H103"/>
    <mergeCell ref="K91:K92"/>
    <mergeCell ref="B26:B27"/>
    <mergeCell ref="E26:E27"/>
    <mergeCell ref="F26:F27"/>
    <mergeCell ref="G26:G27"/>
    <mergeCell ref="H26:H27"/>
    <mergeCell ref="I26:I27"/>
    <mergeCell ref="J26:J27"/>
    <mergeCell ref="C62:D62"/>
    <mergeCell ref="H61:H62"/>
    <mergeCell ref="F91:F92"/>
    <mergeCell ref="G91:G92"/>
    <mergeCell ref="H91:H92"/>
    <mergeCell ref="I91:I92"/>
    <mergeCell ref="J91:J92"/>
    <mergeCell ref="J94:J95"/>
    <mergeCell ref="K94:K95"/>
    <mergeCell ref="B105:D105"/>
    <mergeCell ref="I102:I103"/>
    <mergeCell ref="J102:J103"/>
    <mergeCell ref="K102:K103"/>
    <mergeCell ref="B100:D100"/>
    <mergeCell ref="I96:I97"/>
    <mergeCell ref="J96:J97"/>
    <mergeCell ref="K96:K97"/>
    <mergeCell ref="B102:B103"/>
    <mergeCell ref="E102:E103"/>
    <mergeCell ref="F102:F103"/>
    <mergeCell ref="F98:F99"/>
    <mergeCell ref="G98:G99"/>
    <mergeCell ref="H98:H99"/>
    <mergeCell ref="I98:I99"/>
    <mergeCell ref="J98:J99"/>
    <mergeCell ref="K98:K99"/>
    <mergeCell ref="A102:A103"/>
    <mergeCell ref="A85:A86"/>
    <mergeCell ref="B85:B86"/>
    <mergeCell ref="C85:C86"/>
    <mergeCell ref="D85:D86"/>
    <mergeCell ref="E85:E86"/>
    <mergeCell ref="A87:A88"/>
    <mergeCell ref="A94:A95"/>
    <mergeCell ref="B94:B95"/>
    <mergeCell ref="B87:B88"/>
    <mergeCell ref="E87:E88"/>
    <mergeCell ref="A96:A97"/>
    <mergeCell ref="B96:B97"/>
    <mergeCell ref="E96:E97"/>
    <mergeCell ref="A91:A92"/>
    <mergeCell ref="B91:B92"/>
    <mergeCell ref="E91:E92"/>
    <mergeCell ref="C88:D88"/>
    <mergeCell ref="D89:D90"/>
    <mergeCell ref="E89:E90"/>
    <mergeCell ref="A98:A99"/>
    <mergeCell ref="B98:B99"/>
    <mergeCell ref="E98:E99"/>
    <mergeCell ref="C99:D99"/>
    <mergeCell ref="M87:M88"/>
    <mergeCell ref="N87:N88"/>
    <mergeCell ref="F85:F86"/>
    <mergeCell ref="G85:G86"/>
    <mergeCell ref="H85:H86"/>
    <mergeCell ref="I85:I86"/>
    <mergeCell ref="J85:J86"/>
    <mergeCell ref="G87:G88"/>
    <mergeCell ref="H87:H88"/>
    <mergeCell ref="I87:I88"/>
    <mergeCell ref="J87:J88"/>
    <mergeCell ref="K87:K88"/>
    <mergeCell ref="F87:F88"/>
    <mergeCell ref="K85:K86"/>
    <mergeCell ref="N102:N103"/>
    <mergeCell ref="C103:D103"/>
    <mergeCell ref="L96:L97"/>
    <mergeCell ref="L94:L95"/>
    <mergeCell ref="M94:M95"/>
    <mergeCell ref="N94:N95"/>
    <mergeCell ref="E94:E95"/>
    <mergeCell ref="F94:F95"/>
    <mergeCell ref="G94:G95"/>
    <mergeCell ref="H94:H95"/>
    <mergeCell ref="I94:I95"/>
    <mergeCell ref="C94:C95"/>
    <mergeCell ref="D94:D95"/>
    <mergeCell ref="N96:N97"/>
    <mergeCell ref="C97:D97"/>
    <mergeCell ref="L98:L99"/>
    <mergeCell ref="M98:M99"/>
    <mergeCell ref="N98:N99"/>
    <mergeCell ref="H96:H97"/>
    <mergeCell ref="L102:L103"/>
    <mergeCell ref="M102:M103"/>
    <mergeCell ref="M96:M97"/>
    <mergeCell ref="G96:G97"/>
    <mergeCell ref="F96:F97"/>
    <mergeCell ref="A83:A84"/>
    <mergeCell ref="B83:B84"/>
    <mergeCell ref="E83:E84"/>
    <mergeCell ref="A72:A80"/>
    <mergeCell ref="B72:B80"/>
    <mergeCell ref="C72:C80"/>
    <mergeCell ref="D72:D80"/>
    <mergeCell ref="E72:E80"/>
    <mergeCell ref="F72:F80"/>
    <mergeCell ref="C84:D84"/>
    <mergeCell ref="F83:F84"/>
    <mergeCell ref="A81:A82"/>
    <mergeCell ref="B81:B82"/>
    <mergeCell ref="E81:E82"/>
    <mergeCell ref="F81:F82"/>
    <mergeCell ref="K63:K64"/>
    <mergeCell ref="L63:L64"/>
    <mergeCell ref="M63:M64"/>
    <mergeCell ref="L57:L58"/>
    <mergeCell ref="A57:A58"/>
    <mergeCell ref="B57:B58"/>
    <mergeCell ref="E57:E58"/>
    <mergeCell ref="F57:F58"/>
    <mergeCell ref="K61:K62"/>
    <mergeCell ref="L61:L62"/>
    <mergeCell ref="A61:A62"/>
    <mergeCell ref="B61:B62"/>
    <mergeCell ref="E61:E62"/>
    <mergeCell ref="F61:F62"/>
    <mergeCell ref="G61:G62"/>
    <mergeCell ref="A70:A71"/>
    <mergeCell ref="E53:E54"/>
    <mergeCell ref="F53:F54"/>
    <mergeCell ref="G53:G54"/>
    <mergeCell ref="I53:I54"/>
    <mergeCell ref="J53:J54"/>
    <mergeCell ref="A63:A64"/>
    <mergeCell ref="B63:B64"/>
    <mergeCell ref="E63:E64"/>
    <mergeCell ref="F63:F64"/>
    <mergeCell ref="G63:G64"/>
    <mergeCell ref="H63:H64"/>
    <mergeCell ref="I65:I66"/>
    <mergeCell ref="J65:J66"/>
    <mergeCell ref="C66:D66"/>
    <mergeCell ref="C71:D71"/>
    <mergeCell ref="G57:G58"/>
    <mergeCell ref="I63:I64"/>
    <mergeCell ref="J63:J64"/>
    <mergeCell ref="A68:A69"/>
    <mergeCell ref="B68:B69"/>
    <mergeCell ref="C64:D64"/>
    <mergeCell ref="N57:N58"/>
    <mergeCell ref="C58:D58"/>
    <mergeCell ref="A59:A60"/>
    <mergeCell ref="B59:B60"/>
    <mergeCell ref="E59:E60"/>
    <mergeCell ref="F59:F60"/>
    <mergeCell ref="G59:G60"/>
    <mergeCell ref="H59:H60"/>
    <mergeCell ref="I59:I60"/>
    <mergeCell ref="J59:J60"/>
    <mergeCell ref="K59:K60"/>
    <mergeCell ref="L59:L60"/>
    <mergeCell ref="M59:M60"/>
    <mergeCell ref="N59:N60"/>
    <mergeCell ref="C60:D60"/>
    <mergeCell ref="H57:H58"/>
    <mergeCell ref="I57:I58"/>
    <mergeCell ref="J57:J58"/>
    <mergeCell ref="K57:K58"/>
    <mergeCell ref="M57:M58"/>
    <mergeCell ref="N53:N54"/>
    <mergeCell ref="C54:D54"/>
    <mergeCell ref="A55:A56"/>
    <mergeCell ref="B55:B56"/>
    <mergeCell ref="E55:E56"/>
    <mergeCell ref="F55:F56"/>
    <mergeCell ref="G55:G56"/>
    <mergeCell ref="H55:H56"/>
    <mergeCell ref="I55:I56"/>
    <mergeCell ref="J55:J56"/>
    <mergeCell ref="K55:K56"/>
    <mergeCell ref="L55:L56"/>
    <mergeCell ref="M55:M56"/>
    <mergeCell ref="N55:N56"/>
    <mergeCell ref="C56:D56"/>
    <mergeCell ref="H53:H54"/>
    <mergeCell ref="L53:L54"/>
    <mergeCell ref="A53:A54"/>
    <mergeCell ref="B53:B54"/>
    <mergeCell ref="K53:K54"/>
    <mergeCell ref="M53:M54"/>
    <mergeCell ref="A51:A52"/>
    <mergeCell ref="B51:B52"/>
    <mergeCell ref="E51:E52"/>
    <mergeCell ref="F51:F52"/>
    <mergeCell ref="G51:G52"/>
    <mergeCell ref="H51:H52"/>
    <mergeCell ref="I51:I52"/>
    <mergeCell ref="J51:J52"/>
    <mergeCell ref="K51:K52"/>
    <mergeCell ref="C52:D52"/>
    <mergeCell ref="K45:K46"/>
    <mergeCell ref="L45:L46"/>
    <mergeCell ref="A45:A46"/>
    <mergeCell ref="B45:B46"/>
    <mergeCell ref="E45:E46"/>
    <mergeCell ref="F45:F46"/>
    <mergeCell ref="B47:B48"/>
    <mergeCell ref="E47:E48"/>
    <mergeCell ref="F47:F48"/>
    <mergeCell ref="C46:D46"/>
    <mergeCell ref="A47:A48"/>
    <mergeCell ref="A26:A27"/>
    <mergeCell ref="B35:D35"/>
    <mergeCell ref="A37:A38"/>
    <mergeCell ref="B37:B38"/>
    <mergeCell ref="E37:E38"/>
    <mergeCell ref="F37:F38"/>
    <mergeCell ref="L37:L38"/>
    <mergeCell ref="J37:J38"/>
    <mergeCell ref="B39:D39"/>
    <mergeCell ref="G37:G38"/>
    <mergeCell ref="H37:H38"/>
    <mergeCell ref="I37:I38"/>
    <mergeCell ref="A28:A29"/>
    <mergeCell ref="M31:M32"/>
    <mergeCell ref="N31:N32"/>
    <mergeCell ref="C32:D32"/>
    <mergeCell ref="A33:A34"/>
    <mergeCell ref="B33:B34"/>
    <mergeCell ref="E33:E34"/>
    <mergeCell ref="F33:F34"/>
    <mergeCell ref="G33:G34"/>
    <mergeCell ref="H33:H34"/>
    <mergeCell ref="I33:I34"/>
    <mergeCell ref="J33:J34"/>
    <mergeCell ref="K33:K34"/>
    <mergeCell ref="C34:D34"/>
    <mergeCell ref="H31:H32"/>
    <mergeCell ref="I31:I32"/>
    <mergeCell ref="J31:J32"/>
    <mergeCell ref="A23:A24"/>
    <mergeCell ref="B23:B24"/>
    <mergeCell ref="E23:E24"/>
    <mergeCell ref="F23:F24"/>
    <mergeCell ref="G23:G24"/>
    <mergeCell ref="H23:H24"/>
    <mergeCell ref="I23:I24"/>
    <mergeCell ref="J23:J24"/>
    <mergeCell ref="C9:J9"/>
    <mergeCell ref="C10:J10"/>
    <mergeCell ref="C24:D24"/>
    <mergeCell ref="H21:H22"/>
    <mergeCell ref="A18:A19"/>
    <mergeCell ref="B18:B19"/>
    <mergeCell ref="E18:E19"/>
    <mergeCell ref="F18:F19"/>
    <mergeCell ref="G18:G19"/>
    <mergeCell ref="H18:H19"/>
    <mergeCell ref="I18:I19"/>
    <mergeCell ref="J18:J19"/>
    <mergeCell ref="C22:D22"/>
    <mergeCell ref="C19:D19"/>
    <mergeCell ref="A11:B11"/>
    <mergeCell ref="A14:A15"/>
    <mergeCell ref="M21:M22"/>
    <mergeCell ref="N21:N22"/>
    <mergeCell ref="C8:J8"/>
    <mergeCell ref="K23:K24"/>
    <mergeCell ref="L23:L24"/>
    <mergeCell ref="M23:M24"/>
    <mergeCell ref="N23:N24"/>
    <mergeCell ref="E28:E29"/>
    <mergeCell ref="F28:F29"/>
    <mergeCell ref="G28:G29"/>
    <mergeCell ref="H28:H29"/>
    <mergeCell ref="I28:I29"/>
    <mergeCell ref="J28:J29"/>
    <mergeCell ref="K28:K29"/>
    <mergeCell ref="N28:N29"/>
    <mergeCell ref="L26:L27"/>
    <mergeCell ref="M26:M27"/>
    <mergeCell ref="N26:N27"/>
    <mergeCell ref="C27:D27"/>
    <mergeCell ref="M28:M29"/>
    <mergeCell ref="K26:K27"/>
    <mergeCell ref="C29:D29"/>
    <mergeCell ref="L28:L29"/>
    <mergeCell ref="F1:N1"/>
    <mergeCell ref="J14:N14"/>
    <mergeCell ref="L18:L19"/>
    <mergeCell ref="M18:M19"/>
    <mergeCell ref="N18:N19"/>
    <mergeCell ref="E14:E15"/>
    <mergeCell ref="F14:F15"/>
    <mergeCell ref="G14:G15"/>
    <mergeCell ref="H14:H15"/>
    <mergeCell ref="I14:I15"/>
    <mergeCell ref="G2:K2"/>
    <mergeCell ref="G3:K3"/>
    <mergeCell ref="G4:K4"/>
    <mergeCell ref="K18:K19"/>
    <mergeCell ref="B14:B15"/>
    <mergeCell ref="C14:C15"/>
    <mergeCell ref="D14:D15"/>
    <mergeCell ref="I21:I22"/>
    <mergeCell ref="J21:J22"/>
    <mergeCell ref="K21:K22"/>
    <mergeCell ref="L21:L22"/>
    <mergeCell ref="A21:A22"/>
    <mergeCell ref="B21:B22"/>
    <mergeCell ref="E21:E22"/>
    <mergeCell ref="F21:F22"/>
    <mergeCell ref="G21:G22"/>
    <mergeCell ref="M91:M92"/>
    <mergeCell ref="N91:N92"/>
    <mergeCell ref="C92:D92"/>
    <mergeCell ref="M83:M84"/>
    <mergeCell ref="M85:M86"/>
    <mergeCell ref="N68:N69"/>
    <mergeCell ref="M89:M90"/>
    <mergeCell ref="N89:N90"/>
    <mergeCell ref="N83:N84"/>
    <mergeCell ref="E68:E69"/>
    <mergeCell ref="F68:F69"/>
    <mergeCell ref="G68:G69"/>
    <mergeCell ref="H68:H69"/>
    <mergeCell ref="I68:I69"/>
    <mergeCell ref="J68:J69"/>
    <mergeCell ref="G81:G82"/>
    <mergeCell ref="H81:H82"/>
    <mergeCell ref="C82:D82"/>
    <mergeCell ref="G72:G80"/>
    <mergeCell ref="H72:H80"/>
    <mergeCell ref="G83:G84"/>
    <mergeCell ref="H83:H84"/>
    <mergeCell ref="N85:N86"/>
    <mergeCell ref="L87:L88"/>
    <mergeCell ref="L91:L92"/>
    <mergeCell ref="B31:B32"/>
    <mergeCell ref="E31:E32"/>
    <mergeCell ref="F31:F32"/>
    <mergeCell ref="G31:G32"/>
    <mergeCell ref="K37:K38"/>
    <mergeCell ref="A43:A44"/>
    <mergeCell ref="B43:B44"/>
    <mergeCell ref="E43:E44"/>
    <mergeCell ref="F43:F44"/>
    <mergeCell ref="G43:G44"/>
    <mergeCell ref="H43:H44"/>
    <mergeCell ref="I43:I44"/>
    <mergeCell ref="J43:J44"/>
    <mergeCell ref="K43:K44"/>
    <mergeCell ref="C44:D44"/>
    <mergeCell ref="C38:D38"/>
    <mergeCell ref="G47:G48"/>
    <mergeCell ref="H47:H48"/>
    <mergeCell ref="I47:I48"/>
    <mergeCell ref="J47:J48"/>
    <mergeCell ref="K47:K48"/>
    <mergeCell ref="L47:L48"/>
    <mergeCell ref="C48:D48"/>
    <mergeCell ref="L65:L66"/>
    <mergeCell ref="K31:K32"/>
    <mergeCell ref="L31:L32"/>
    <mergeCell ref="A31:A32"/>
    <mergeCell ref="A65:A66"/>
    <mergeCell ref="B65:B66"/>
    <mergeCell ref="E65:E66"/>
    <mergeCell ref="J49:J50"/>
    <mergeCell ref="K49:K50"/>
    <mergeCell ref="L49:L50"/>
    <mergeCell ref="A49:A50"/>
    <mergeCell ref="B49:B50"/>
    <mergeCell ref="E49:E50"/>
    <mergeCell ref="F49:F50"/>
    <mergeCell ref="G49:G50"/>
    <mergeCell ref="G45:G46"/>
    <mergeCell ref="C50:D50"/>
    <mergeCell ref="H49:H50"/>
    <mergeCell ref="I49:I50"/>
    <mergeCell ref="H45:H46"/>
    <mergeCell ref="I45:I46"/>
    <mergeCell ref="J45:J46"/>
    <mergeCell ref="L33:L34"/>
    <mergeCell ref="K41:K42"/>
    <mergeCell ref="F41:F42"/>
    <mergeCell ref="G41:G42"/>
    <mergeCell ref="C42:D42"/>
    <mergeCell ref="A41:A42"/>
    <mergeCell ref="B41:B42"/>
    <mergeCell ref="E41:E42"/>
    <mergeCell ref="H41:H42"/>
    <mergeCell ref="I41:I42"/>
    <mergeCell ref="J41:J42"/>
    <mergeCell ref="A89:A90"/>
    <mergeCell ref="B89:B90"/>
    <mergeCell ref="C89:C90"/>
    <mergeCell ref="J89:J90"/>
    <mergeCell ref="K89:K90"/>
    <mergeCell ref="L89:L90"/>
    <mergeCell ref="N63:N64"/>
    <mergeCell ref="M65:M66"/>
    <mergeCell ref="N65:N66"/>
    <mergeCell ref="F65:F66"/>
    <mergeCell ref="G65:G66"/>
    <mergeCell ref="H65:H66"/>
    <mergeCell ref="I83:I84"/>
    <mergeCell ref="J83:J84"/>
    <mergeCell ref="K83:K84"/>
    <mergeCell ref="L83:L84"/>
    <mergeCell ref="L85:L86"/>
    <mergeCell ref="C69:D69"/>
    <mergeCell ref="E70:E71"/>
    <mergeCell ref="F70:F71"/>
    <mergeCell ref="G70:G71"/>
    <mergeCell ref="H70:H71"/>
    <mergeCell ref="I70:I71"/>
    <mergeCell ref="J70:J71"/>
    <mergeCell ref="L51:L52"/>
    <mergeCell ref="M51:M52"/>
    <mergeCell ref="M33:M34"/>
    <mergeCell ref="N33:N34"/>
    <mergeCell ref="L43:L44"/>
    <mergeCell ref="M43:M44"/>
    <mergeCell ref="N43:N44"/>
    <mergeCell ref="N51:N52"/>
    <mergeCell ref="M49:M50"/>
    <mergeCell ref="M37:M38"/>
    <mergeCell ref="N37:N38"/>
    <mergeCell ref="L41:L42"/>
    <mergeCell ref="M41:M42"/>
    <mergeCell ref="N41:N42"/>
    <mergeCell ref="M47:M48"/>
    <mergeCell ref="N47:N48"/>
    <mergeCell ref="M45:M46"/>
    <mergeCell ref="N49:N50"/>
    <mergeCell ref="N45:N46"/>
  </mergeCells>
  <phoneticPr fontId="0" type="noConversion"/>
  <pageMargins left="0.78740157480314965" right="0.19685039370078741" top="0.19685039370078741" bottom="0.23622047244094491" header="0.19685039370078741" footer="0.19685039370078741"/>
  <pageSetup paperSize="9" scale="48" fitToHeight="2" orientation="landscape" r:id="rId1"/>
  <headerFooter alignWithMargins="0"/>
  <rowBreaks count="1" manualBreakCount="1">
    <brk id="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106"/>
  <sheetViews>
    <sheetView view="pageBreakPreview" zoomScale="80" zoomScaleNormal="80" zoomScaleSheetLayoutView="80" workbookViewId="0">
      <selection activeCell="B1" sqref="B1"/>
    </sheetView>
  </sheetViews>
  <sheetFormatPr defaultRowHeight="12.75" x14ac:dyDescent="0.2"/>
  <cols>
    <col min="1" max="1" width="0.7109375" style="1" customWidth="1"/>
    <col min="2" max="2" width="11.5703125" style="1" customWidth="1"/>
    <col min="3" max="3" width="11.28515625" style="1" customWidth="1"/>
    <col min="4" max="4" width="14" style="1" customWidth="1"/>
    <col min="5" max="5" width="43" style="1" customWidth="1"/>
    <col min="6" max="6" width="39" style="1" customWidth="1"/>
    <col min="7" max="7" width="16.42578125" style="1" customWidth="1"/>
    <col min="8" max="8" width="17.28515625" style="1" customWidth="1"/>
    <col min="9" max="9" width="16.140625" style="1" customWidth="1"/>
    <col min="10" max="10" width="15.5703125" style="1" customWidth="1"/>
    <col min="11" max="11" width="15.42578125" style="1" customWidth="1"/>
    <col min="12" max="12" width="9.140625" style="1"/>
    <col min="13" max="13" width="17" style="1" customWidth="1"/>
    <col min="14" max="16384" width="9.140625" style="1"/>
  </cols>
  <sheetData>
    <row r="1" spans="2:13" ht="15.75" x14ac:dyDescent="0.25">
      <c r="H1" s="758" t="s">
        <v>280</v>
      </c>
      <c r="I1" s="758"/>
      <c r="J1" s="758"/>
      <c r="K1" s="758"/>
    </row>
    <row r="2" spans="2:13" ht="18.75" customHeight="1" x14ac:dyDescent="0.25">
      <c r="C2" s="3"/>
      <c r="H2" s="762" t="str">
        <f>додаток_1!D2</f>
        <v xml:space="preserve"> до  рішення Здолбунівської міської ради</v>
      </c>
      <c r="I2" s="762"/>
      <c r="J2" s="762"/>
      <c r="K2" s="762"/>
    </row>
    <row r="3" spans="2:13" ht="33.75" customHeight="1" x14ac:dyDescent="0.25">
      <c r="C3" s="3"/>
      <c r="F3" s="32"/>
      <c r="H3" s="762" t="str">
        <f>додаток_1!D3</f>
        <v>"Про зміни до бюджету Здолбунівської міської територіальної громади на 2026 рік"</v>
      </c>
      <c r="I3" s="762"/>
      <c r="J3" s="762"/>
      <c r="K3" s="762"/>
    </row>
    <row r="4" spans="2:13" ht="15.75" x14ac:dyDescent="0.25">
      <c r="C4" s="3"/>
      <c r="H4" s="758" t="str">
        <f>додаток_1!D4</f>
        <v>від 12 серпня 2026 року № 3435</v>
      </c>
      <c r="I4" s="758"/>
      <c r="J4" s="758"/>
      <c r="K4" s="758"/>
    </row>
    <row r="5" spans="2:13" x14ac:dyDescent="0.2">
      <c r="C5" s="3"/>
      <c r="I5" s="32"/>
      <c r="J5" s="32"/>
      <c r="K5" s="32"/>
    </row>
    <row r="6" spans="2:13" ht="20.25" customHeight="1" x14ac:dyDescent="0.2">
      <c r="C6" s="858" t="s">
        <v>413</v>
      </c>
      <c r="D6" s="858"/>
      <c r="E6" s="858"/>
      <c r="F6" s="858"/>
      <c r="G6" s="858"/>
      <c r="H6" s="858"/>
      <c r="I6" s="858"/>
      <c r="J6" s="858"/>
      <c r="K6" s="858"/>
    </row>
    <row r="7" spans="2:13" ht="18.75" x14ac:dyDescent="0.3">
      <c r="C7" s="759" t="s">
        <v>414</v>
      </c>
      <c r="D7" s="759"/>
      <c r="E7" s="759"/>
      <c r="F7" s="759"/>
      <c r="G7" s="759"/>
      <c r="H7" s="759"/>
      <c r="I7" s="759"/>
      <c r="J7" s="759"/>
      <c r="K7" s="759"/>
    </row>
    <row r="8" spans="2:13" ht="18.75" x14ac:dyDescent="0.3">
      <c r="C8" s="759" t="s">
        <v>463</v>
      </c>
      <c r="D8" s="759"/>
      <c r="E8" s="759"/>
      <c r="F8" s="759"/>
      <c r="G8" s="759"/>
      <c r="H8" s="759"/>
      <c r="I8" s="759"/>
      <c r="J8" s="759"/>
      <c r="K8" s="759"/>
    </row>
    <row r="9" spans="2:13" s="34" customFormat="1" ht="11.25" x14ac:dyDescent="0.2">
      <c r="B9" s="33">
        <v>1755900000</v>
      </c>
      <c r="D9" s="35"/>
      <c r="E9" s="35"/>
      <c r="F9" s="35"/>
      <c r="G9" s="35"/>
      <c r="H9" s="35"/>
      <c r="I9" s="35"/>
      <c r="J9" s="35"/>
    </row>
    <row r="10" spans="2:13" s="34" customFormat="1" ht="11.25" x14ac:dyDescent="0.2">
      <c r="B10" s="34" t="s">
        <v>124</v>
      </c>
      <c r="D10" s="36"/>
      <c r="E10" s="36"/>
      <c r="F10" s="36"/>
      <c r="G10" s="36"/>
      <c r="H10" s="36"/>
      <c r="I10" s="36"/>
      <c r="J10" s="36"/>
    </row>
    <row r="11" spans="2:13" ht="13.5" thickBot="1" x14ac:dyDescent="0.25">
      <c r="J11" s="1" t="s">
        <v>19</v>
      </c>
    </row>
    <row r="12" spans="2:13" ht="89.25" customHeight="1" x14ac:dyDescent="0.2">
      <c r="B12" s="852" t="s">
        <v>131</v>
      </c>
      <c r="C12" s="854" t="s">
        <v>126</v>
      </c>
      <c r="D12" s="854" t="s">
        <v>115</v>
      </c>
      <c r="E12" s="854" t="s">
        <v>132</v>
      </c>
      <c r="F12" s="856" t="s">
        <v>133</v>
      </c>
      <c r="G12" s="854" t="s">
        <v>134</v>
      </c>
      <c r="H12" s="856" t="s">
        <v>105</v>
      </c>
      <c r="I12" s="856" t="s">
        <v>15</v>
      </c>
      <c r="J12" s="856" t="s">
        <v>5</v>
      </c>
      <c r="K12" s="859"/>
    </row>
    <row r="13" spans="2:13" ht="60" customHeight="1" thickBot="1" x14ac:dyDescent="0.25">
      <c r="B13" s="853"/>
      <c r="C13" s="855"/>
      <c r="D13" s="855"/>
      <c r="E13" s="855"/>
      <c r="F13" s="857"/>
      <c r="G13" s="855"/>
      <c r="H13" s="857"/>
      <c r="I13" s="857"/>
      <c r="J13" s="37" t="s">
        <v>106</v>
      </c>
      <c r="K13" s="38" t="s">
        <v>107</v>
      </c>
    </row>
    <row r="14" spans="2:13" ht="19.5" customHeight="1" thickBot="1" x14ac:dyDescent="0.25">
      <c r="B14" s="39">
        <v>1</v>
      </c>
      <c r="C14" s="40">
        <v>2</v>
      </c>
      <c r="D14" s="40">
        <v>3</v>
      </c>
      <c r="E14" s="40">
        <v>4</v>
      </c>
      <c r="F14" s="41">
        <v>5</v>
      </c>
      <c r="G14" s="40">
        <v>6</v>
      </c>
      <c r="H14" s="41">
        <v>7</v>
      </c>
      <c r="I14" s="41">
        <v>8</v>
      </c>
      <c r="J14" s="41">
        <v>9</v>
      </c>
      <c r="K14" s="42">
        <v>10</v>
      </c>
    </row>
    <row r="15" spans="2:13" s="117" customFormat="1" ht="15.75" customHeight="1" thickBot="1" x14ac:dyDescent="0.3">
      <c r="B15" s="515" t="s">
        <v>150</v>
      </c>
      <c r="C15" s="516"/>
      <c r="D15" s="517"/>
      <c r="E15" s="518" t="s">
        <v>45</v>
      </c>
      <c r="F15" s="519"/>
      <c r="G15" s="519"/>
      <c r="H15" s="520">
        <f>SUM(H16:H48)</f>
        <v>3362323</v>
      </c>
      <c r="I15" s="520">
        <f>SUM(I16:I48)</f>
        <v>3287323</v>
      </c>
      <c r="J15" s="520">
        <f>SUM(J16:J48)</f>
        <v>75000</v>
      </c>
      <c r="K15" s="521">
        <f t="shared" ref="K15" si="0">SUM(K16:K48)</f>
        <v>75000</v>
      </c>
      <c r="M15" s="313"/>
    </row>
    <row r="16" spans="2:13" ht="63" hidden="1" customHeight="1" x14ac:dyDescent="0.2">
      <c r="B16" s="293" t="s">
        <v>88</v>
      </c>
      <c r="C16" s="294" t="s">
        <v>72</v>
      </c>
      <c r="D16" s="295" t="s">
        <v>46</v>
      </c>
      <c r="E16" s="296" t="s">
        <v>73</v>
      </c>
      <c r="F16" s="297"/>
      <c r="G16" s="298"/>
      <c r="H16" s="45">
        <f>J16</f>
        <v>0</v>
      </c>
      <c r="I16" s="46"/>
      <c r="J16" s="47">
        <f>K16</f>
        <v>0</v>
      </c>
      <c r="K16" s="299"/>
      <c r="M16" s="43"/>
    </row>
    <row r="17" spans="2:11" ht="53.25" hidden="1" customHeight="1" x14ac:dyDescent="0.2">
      <c r="B17" s="223" t="s">
        <v>89</v>
      </c>
      <c r="C17" s="224" t="s">
        <v>68</v>
      </c>
      <c r="D17" s="225" t="s">
        <v>55</v>
      </c>
      <c r="E17" s="186" t="s">
        <v>83</v>
      </c>
      <c r="F17" s="255" t="s">
        <v>346</v>
      </c>
      <c r="G17" s="48" t="s">
        <v>367</v>
      </c>
      <c r="H17" s="256">
        <f>I17+J17</f>
        <v>0</v>
      </c>
      <c r="I17" s="257"/>
      <c r="J17" s="257"/>
      <c r="K17" s="258"/>
    </row>
    <row r="18" spans="2:11" ht="69" hidden="1" customHeight="1" x14ac:dyDescent="0.2">
      <c r="B18" s="223" t="s">
        <v>319</v>
      </c>
      <c r="C18" s="224">
        <v>3032</v>
      </c>
      <c r="D18" s="225" t="s">
        <v>63</v>
      </c>
      <c r="E18" s="186" t="s">
        <v>320</v>
      </c>
      <c r="F18" s="255" t="s">
        <v>347</v>
      </c>
      <c r="G18" s="48" t="s">
        <v>367</v>
      </c>
      <c r="H18" s="256">
        <f>I18</f>
        <v>0</v>
      </c>
      <c r="I18" s="257">
        <f>додаток_3!E19</f>
        <v>0</v>
      </c>
      <c r="J18" s="257"/>
      <c r="K18" s="258"/>
    </row>
    <row r="19" spans="2:11" ht="63.75" hidden="1" customHeight="1" x14ac:dyDescent="0.2">
      <c r="B19" s="223" t="s">
        <v>90</v>
      </c>
      <c r="C19" s="224">
        <v>3033</v>
      </c>
      <c r="D19" s="225" t="s">
        <v>63</v>
      </c>
      <c r="E19" s="186" t="str">
        <f>додаток_3!D20</f>
        <v>Компенсаційні виплати на пільговий проїзд автомобільним транспортом окремим категоріям громадян</v>
      </c>
      <c r="F19" s="255" t="s">
        <v>347</v>
      </c>
      <c r="G19" s="48" t="s">
        <v>367</v>
      </c>
      <c r="H19" s="256">
        <f>I19+J19</f>
        <v>0</v>
      </c>
      <c r="I19" s="257">
        <f>додаток_3!E20</f>
        <v>0</v>
      </c>
      <c r="J19" s="257"/>
      <c r="K19" s="258"/>
    </row>
    <row r="20" spans="2:11" ht="93" hidden="1" customHeight="1" x14ac:dyDescent="0.2">
      <c r="B20" s="223" t="s">
        <v>212</v>
      </c>
      <c r="C20" s="224">
        <v>3035</v>
      </c>
      <c r="D20" s="225" t="s">
        <v>63</v>
      </c>
      <c r="E20" s="186" t="s">
        <v>213</v>
      </c>
      <c r="F20" s="255" t="s">
        <v>348</v>
      </c>
      <c r="G20" s="48" t="s">
        <v>367</v>
      </c>
      <c r="H20" s="256">
        <f>I20+J20</f>
        <v>0</v>
      </c>
      <c r="I20" s="257"/>
      <c r="J20" s="257"/>
      <c r="K20" s="258"/>
    </row>
    <row r="21" spans="2:11" ht="53.25" hidden="1" customHeight="1" x14ac:dyDescent="0.2">
      <c r="B21" s="223" t="s">
        <v>258</v>
      </c>
      <c r="C21" s="224" t="s">
        <v>259</v>
      </c>
      <c r="D21" s="225" t="s">
        <v>256</v>
      </c>
      <c r="E21" s="186" t="s">
        <v>257</v>
      </c>
      <c r="F21" s="255" t="s">
        <v>361</v>
      </c>
      <c r="G21" s="48" t="s">
        <v>367</v>
      </c>
      <c r="H21" s="256">
        <f>J21</f>
        <v>0</v>
      </c>
      <c r="I21" s="257"/>
      <c r="J21" s="257">
        <f>K21</f>
        <v>0</v>
      </c>
      <c r="K21" s="258"/>
    </row>
    <row r="22" spans="2:11" ht="53.25" hidden="1" customHeight="1" x14ac:dyDescent="0.2">
      <c r="B22" s="223" t="s">
        <v>300</v>
      </c>
      <c r="C22" s="224">
        <v>3112</v>
      </c>
      <c r="D22" s="225" t="s">
        <v>173</v>
      </c>
      <c r="E22" s="186" t="s">
        <v>302</v>
      </c>
      <c r="F22" s="255" t="s">
        <v>345</v>
      </c>
      <c r="G22" s="48" t="s">
        <v>367</v>
      </c>
      <c r="H22" s="256">
        <f>I22+J22</f>
        <v>0</v>
      </c>
      <c r="I22" s="257"/>
      <c r="J22" s="257"/>
      <c r="K22" s="258"/>
    </row>
    <row r="23" spans="2:11" ht="77.25" hidden="1" customHeight="1" x14ac:dyDescent="0.2">
      <c r="B23" s="223" t="s">
        <v>255</v>
      </c>
      <c r="C23" s="224">
        <v>3160</v>
      </c>
      <c r="D23" s="225" t="s">
        <v>65</v>
      </c>
      <c r="E23" s="186" t="s">
        <v>254</v>
      </c>
      <c r="F23" s="255" t="s">
        <v>347</v>
      </c>
      <c r="G23" s="48" t="s">
        <v>367</v>
      </c>
      <c r="H23" s="256">
        <f>I23</f>
        <v>0</v>
      </c>
      <c r="I23" s="257"/>
      <c r="J23" s="257"/>
      <c r="K23" s="258"/>
    </row>
    <row r="24" spans="2:11" ht="64.5" hidden="1" customHeight="1" x14ac:dyDescent="0.2">
      <c r="B24" s="485" t="s">
        <v>121</v>
      </c>
      <c r="C24" s="486" t="s">
        <v>100</v>
      </c>
      <c r="D24" s="487" t="s">
        <v>48</v>
      </c>
      <c r="E24" s="186" t="s">
        <v>620</v>
      </c>
      <c r="F24" s="255" t="s">
        <v>347</v>
      </c>
      <c r="G24" s="48" t="s">
        <v>367</v>
      </c>
      <c r="H24" s="622">
        <f>I24</f>
        <v>0</v>
      </c>
      <c r="I24" s="257"/>
      <c r="J24" s="257"/>
      <c r="K24" s="258"/>
    </row>
    <row r="25" spans="2:11" ht="53.25" hidden="1" customHeight="1" x14ac:dyDescent="0.2">
      <c r="B25" s="485" t="s">
        <v>121</v>
      </c>
      <c r="C25" s="486" t="s">
        <v>100</v>
      </c>
      <c r="D25" s="487" t="s">
        <v>48</v>
      </c>
      <c r="E25" s="186" t="s">
        <v>620</v>
      </c>
      <c r="F25" s="255" t="s">
        <v>350</v>
      </c>
      <c r="G25" s="48" t="s">
        <v>367</v>
      </c>
      <c r="H25" s="622">
        <f>I25+J25</f>
        <v>0</v>
      </c>
      <c r="I25" s="257"/>
      <c r="J25" s="257"/>
      <c r="K25" s="258"/>
    </row>
    <row r="26" spans="2:11" ht="53.25" hidden="1" customHeight="1" x14ac:dyDescent="0.2">
      <c r="B26" s="485" t="s">
        <v>121</v>
      </c>
      <c r="C26" s="486" t="s">
        <v>100</v>
      </c>
      <c r="D26" s="487" t="s">
        <v>48</v>
      </c>
      <c r="E26" s="186" t="s">
        <v>620</v>
      </c>
      <c r="F26" s="255" t="s">
        <v>430</v>
      </c>
      <c r="G26" s="48" t="s">
        <v>367</v>
      </c>
      <c r="H26" s="622">
        <f>I26+J26</f>
        <v>0</v>
      </c>
      <c r="I26" s="257"/>
      <c r="J26" s="257"/>
      <c r="K26" s="258"/>
    </row>
    <row r="27" spans="2:11" ht="53.25" hidden="1" customHeight="1" x14ac:dyDescent="0.2">
      <c r="B27" s="485" t="s">
        <v>122</v>
      </c>
      <c r="C27" s="486" t="s">
        <v>101</v>
      </c>
      <c r="D27" s="487" t="s">
        <v>51</v>
      </c>
      <c r="E27" s="186" t="s">
        <v>102</v>
      </c>
      <c r="F27" s="255" t="s">
        <v>351</v>
      </c>
      <c r="G27" s="48" t="s">
        <v>367</v>
      </c>
      <c r="H27" s="622">
        <f>I27+J27</f>
        <v>0</v>
      </c>
      <c r="I27" s="257"/>
      <c r="J27" s="257"/>
      <c r="K27" s="258"/>
    </row>
    <row r="28" spans="2:11" ht="66" customHeight="1" x14ac:dyDescent="0.2">
      <c r="B28" s="485" t="s">
        <v>135</v>
      </c>
      <c r="C28" s="486" t="s">
        <v>136</v>
      </c>
      <c r="D28" s="487" t="s">
        <v>49</v>
      </c>
      <c r="E28" s="186" t="s">
        <v>137</v>
      </c>
      <c r="F28" s="484" t="s">
        <v>621</v>
      </c>
      <c r="G28" s="48" t="s">
        <v>561</v>
      </c>
      <c r="H28" s="622">
        <f>I28</f>
        <v>170000</v>
      </c>
      <c r="I28" s="257">
        <f>додаток_3!E30</f>
        <v>170000</v>
      </c>
      <c r="J28" s="257"/>
      <c r="K28" s="258"/>
    </row>
    <row r="29" spans="2:11" ht="75.75" hidden="1" customHeight="1" x14ac:dyDescent="0.2">
      <c r="B29" s="485" t="s">
        <v>186</v>
      </c>
      <c r="C29" s="488" t="s">
        <v>187</v>
      </c>
      <c r="D29" s="487" t="s">
        <v>49</v>
      </c>
      <c r="E29" s="186" t="s">
        <v>188</v>
      </c>
      <c r="F29" s="484" t="s">
        <v>621</v>
      </c>
      <c r="G29" s="48" t="s">
        <v>561</v>
      </c>
      <c r="H29" s="622">
        <f>I29</f>
        <v>0</v>
      </c>
      <c r="I29" s="257">
        <f>додаток_3!E31</f>
        <v>0</v>
      </c>
      <c r="J29" s="257"/>
      <c r="K29" s="258"/>
    </row>
    <row r="30" spans="2:11" ht="111.75" customHeight="1" x14ac:dyDescent="0.2">
      <c r="B30" s="485" t="s">
        <v>261</v>
      </c>
      <c r="C30" s="486" t="s">
        <v>260</v>
      </c>
      <c r="D30" s="487" t="s">
        <v>49</v>
      </c>
      <c r="E30" s="186" t="str">
        <f>додаток_3!D32</f>
        <v>Інша діяльність, пов'язана з експлуатацією об'єктів житлово-комунального господарства</v>
      </c>
      <c r="F30" s="255" t="s">
        <v>352</v>
      </c>
      <c r="G30" s="48" t="s">
        <v>367</v>
      </c>
      <c r="H30" s="622">
        <f>I30</f>
        <v>200000</v>
      </c>
      <c r="I30" s="257">
        <f>додаток_3!E32</f>
        <v>200000</v>
      </c>
      <c r="J30" s="257"/>
      <c r="K30" s="258"/>
    </row>
    <row r="31" spans="2:11" ht="53.25" customHeight="1" x14ac:dyDescent="0.2">
      <c r="B31" s="485" t="s">
        <v>91</v>
      </c>
      <c r="C31" s="486" t="s">
        <v>76</v>
      </c>
      <c r="D31" s="487" t="s">
        <v>49</v>
      </c>
      <c r="E31" s="186" t="s">
        <v>77</v>
      </c>
      <c r="F31" s="255" t="s">
        <v>377</v>
      </c>
      <c r="G31" s="48" t="s">
        <v>367</v>
      </c>
      <c r="H31" s="622">
        <f>I31+J31</f>
        <v>1950000</v>
      </c>
      <c r="I31" s="257">
        <f>додаток_3!E33</f>
        <v>1950000</v>
      </c>
      <c r="J31" s="257"/>
      <c r="K31" s="258"/>
    </row>
    <row r="32" spans="2:11" ht="128.25" customHeight="1" x14ac:dyDescent="0.2">
      <c r="B32" s="485" t="s">
        <v>408</v>
      </c>
      <c r="C32" s="486" t="s">
        <v>406</v>
      </c>
      <c r="D32" s="487" t="s">
        <v>246</v>
      </c>
      <c r="E32" s="186" t="s">
        <v>407</v>
      </c>
      <c r="F32" s="255" t="s">
        <v>409</v>
      </c>
      <c r="G32" s="48" t="s">
        <v>647</v>
      </c>
      <c r="H32" s="622">
        <f>I32</f>
        <v>465323</v>
      </c>
      <c r="I32" s="257">
        <f>додаток_3!E34</f>
        <v>465323</v>
      </c>
      <c r="J32" s="257"/>
      <c r="K32" s="258"/>
    </row>
    <row r="33" spans="2:11" ht="60" hidden="1" customHeight="1" x14ac:dyDescent="0.2">
      <c r="B33" s="485" t="s">
        <v>322</v>
      </c>
      <c r="C33" s="486" t="s">
        <v>323</v>
      </c>
      <c r="D33" s="487" t="s">
        <v>246</v>
      </c>
      <c r="E33" s="186" t="s">
        <v>488</v>
      </c>
      <c r="F33" s="255" t="s">
        <v>377</v>
      </c>
      <c r="G33" s="48" t="s">
        <v>367</v>
      </c>
      <c r="H33" s="622">
        <f>J33</f>
        <v>0</v>
      </c>
      <c r="I33" s="257"/>
      <c r="J33" s="257">
        <f>K33</f>
        <v>0</v>
      </c>
      <c r="K33" s="258"/>
    </row>
    <row r="34" spans="2:11" ht="54" hidden="1" customHeight="1" x14ac:dyDescent="0.2">
      <c r="B34" s="485" t="s">
        <v>92</v>
      </c>
      <c r="C34" s="486">
        <v>7130</v>
      </c>
      <c r="D34" s="487" t="s">
        <v>54</v>
      </c>
      <c r="E34" s="186" t="s">
        <v>66</v>
      </c>
      <c r="F34" s="255" t="s">
        <v>353</v>
      </c>
      <c r="G34" s="48" t="s">
        <v>367</v>
      </c>
      <c r="H34" s="622">
        <f>I34+J34</f>
        <v>0</v>
      </c>
      <c r="I34" s="257">
        <f>додаток_3!E36</f>
        <v>0</v>
      </c>
      <c r="J34" s="257"/>
      <c r="K34" s="258"/>
    </row>
    <row r="35" spans="2:11" ht="54" hidden="1" customHeight="1" x14ac:dyDescent="0.2">
      <c r="B35" s="485" t="s">
        <v>93</v>
      </c>
      <c r="C35" s="486">
        <v>7350</v>
      </c>
      <c r="D35" s="487" t="s">
        <v>82</v>
      </c>
      <c r="E35" s="186" t="s">
        <v>81</v>
      </c>
      <c r="F35" s="255" t="s">
        <v>354</v>
      </c>
      <c r="G35" s="48" t="s">
        <v>367</v>
      </c>
      <c r="H35" s="622">
        <f t="shared" ref="H35:H38" si="1">I35+J35</f>
        <v>0</v>
      </c>
      <c r="I35" s="257"/>
      <c r="J35" s="257">
        <f>додаток_3!J37</f>
        <v>0</v>
      </c>
      <c r="K35" s="258">
        <f t="shared" ref="K35" si="2">J35</f>
        <v>0</v>
      </c>
    </row>
    <row r="36" spans="2:11" ht="65.25" hidden="1" customHeight="1" x14ac:dyDescent="0.2">
      <c r="B36" s="485" t="s">
        <v>431</v>
      </c>
      <c r="C36" s="486">
        <v>7367</v>
      </c>
      <c r="D36" s="487" t="s">
        <v>53</v>
      </c>
      <c r="E36" s="186" t="s">
        <v>432</v>
      </c>
      <c r="F36" s="255" t="s">
        <v>361</v>
      </c>
      <c r="G36" s="48" t="s">
        <v>367</v>
      </c>
      <c r="H36" s="622">
        <f>J36</f>
        <v>0</v>
      </c>
      <c r="I36" s="257"/>
      <c r="J36" s="257">
        <f>K36</f>
        <v>0</v>
      </c>
      <c r="K36" s="258"/>
    </row>
    <row r="37" spans="2:11" ht="53.25" hidden="1" customHeight="1" x14ac:dyDescent="0.2">
      <c r="B37" s="489" t="s">
        <v>431</v>
      </c>
      <c r="C37" s="486">
        <v>7367</v>
      </c>
      <c r="D37" s="490" t="s">
        <v>53</v>
      </c>
      <c r="E37" s="186" t="s">
        <v>432</v>
      </c>
      <c r="F37" s="255" t="s">
        <v>361</v>
      </c>
      <c r="G37" s="48" t="s">
        <v>367</v>
      </c>
      <c r="H37" s="622">
        <f>J37</f>
        <v>0</v>
      </c>
      <c r="I37" s="257"/>
      <c r="J37" s="256"/>
      <c r="K37" s="258"/>
    </row>
    <row r="38" spans="2:11" ht="59.25" customHeight="1" x14ac:dyDescent="0.2">
      <c r="B38" s="489" t="s">
        <v>94</v>
      </c>
      <c r="C38" s="486">
        <v>7461</v>
      </c>
      <c r="D38" s="490" t="s">
        <v>79</v>
      </c>
      <c r="E38" s="186" t="s">
        <v>80</v>
      </c>
      <c r="F38" s="255" t="s">
        <v>355</v>
      </c>
      <c r="G38" s="48" t="s">
        <v>367</v>
      </c>
      <c r="H38" s="622">
        <f t="shared" si="1"/>
        <v>350000</v>
      </c>
      <c r="I38" s="257">
        <f>додаток_3!F40</f>
        <v>350000</v>
      </c>
      <c r="J38" s="256"/>
      <c r="K38" s="258"/>
    </row>
    <row r="39" spans="2:11" ht="58.5" customHeight="1" x14ac:dyDescent="0.2">
      <c r="B39" s="489" t="s">
        <v>95</v>
      </c>
      <c r="C39" s="486">
        <v>7670</v>
      </c>
      <c r="D39" s="490" t="s">
        <v>53</v>
      </c>
      <c r="E39" s="186" t="s">
        <v>67</v>
      </c>
      <c r="F39" s="255" t="s">
        <v>361</v>
      </c>
      <c r="G39" s="48" t="s">
        <v>367</v>
      </c>
      <c r="H39" s="622">
        <f>I39+J39</f>
        <v>75000</v>
      </c>
      <c r="I39" s="257"/>
      <c r="J39" s="256">
        <f>K39</f>
        <v>75000</v>
      </c>
      <c r="K39" s="258">
        <f>додаток_3!J41</f>
        <v>75000</v>
      </c>
    </row>
    <row r="40" spans="2:11" ht="89.25" hidden="1" customHeight="1" x14ac:dyDescent="0.2">
      <c r="B40" s="489" t="s">
        <v>99</v>
      </c>
      <c r="C40" s="486">
        <v>7693</v>
      </c>
      <c r="D40" s="490" t="s">
        <v>53</v>
      </c>
      <c r="E40" s="186" t="s">
        <v>98</v>
      </c>
      <c r="F40" s="255" t="s">
        <v>356</v>
      </c>
      <c r="G40" s="48" t="s">
        <v>367</v>
      </c>
      <c r="H40" s="622">
        <f>J40+I40</f>
        <v>0</v>
      </c>
      <c r="I40" s="257">
        <f>додаток_3!F43</f>
        <v>0</v>
      </c>
      <c r="J40" s="256"/>
      <c r="K40" s="258"/>
    </row>
    <row r="41" spans="2:11" ht="66" hidden="1" customHeight="1" x14ac:dyDescent="0.2">
      <c r="B41" s="489" t="s">
        <v>585</v>
      </c>
      <c r="C41" s="486">
        <v>7700</v>
      </c>
      <c r="D41" s="490" t="s">
        <v>55</v>
      </c>
      <c r="E41" s="186" t="s">
        <v>586</v>
      </c>
      <c r="F41" s="255" t="s">
        <v>588</v>
      </c>
      <c r="G41" s="48" t="s">
        <v>587</v>
      </c>
      <c r="H41" s="622">
        <f>J41+I41</f>
        <v>0</v>
      </c>
      <c r="I41" s="257"/>
      <c r="J41" s="256"/>
      <c r="K41" s="258"/>
    </row>
    <row r="42" spans="2:11" ht="70.5" hidden="1" customHeight="1" x14ac:dyDescent="0.2">
      <c r="B42" s="485" t="s">
        <v>247</v>
      </c>
      <c r="C42" s="486">
        <v>8110</v>
      </c>
      <c r="D42" s="487" t="s">
        <v>249</v>
      </c>
      <c r="E42" s="186" t="s">
        <v>248</v>
      </c>
      <c r="F42" s="255" t="s">
        <v>452</v>
      </c>
      <c r="G42" s="48" t="s">
        <v>453</v>
      </c>
      <c r="H42" s="622">
        <f t="shared" ref="H42:H47" si="3">I42+J42</f>
        <v>0</v>
      </c>
      <c r="I42" s="257">
        <v>0</v>
      </c>
      <c r="J42" s="256"/>
      <c r="K42" s="258"/>
    </row>
    <row r="43" spans="2:11" ht="71.25" hidden="1" customHeight="1" x14ac:dyDescent="0.2">
      <c r="B43" s="485" t="s">
        <v>247</v>
      </c>
      <c r="C43" s="486">
        <v>8110</v>
      </c>
      <c r="D43" s="487" t="s">
        <v>249</v>
      </c>
      <c r="E43" s="186" t="s">
        <v>248</v>
      </c>
      <c r="F43" s="255" t="s">
        <v>643</v>
      </c>
      <c r="G43" s="48" t="s">
        <v>561</v>
      </c>
      <c r="H43" s="622">
        <f t="shared" si="3"/>
        <v>0</v>
      </c>
      <c r="I43" s="257"/>
      <c r="J43" s="257"/>
      <c r="K43" s="258"/>
    </row>
    <row r="44" spans="2:11" ht="76.5" hidden="1" customHeight="1" x14ac:dyDescent="0.2">
      <c r="B44" s="485" t="s">
        <v>247</v>
      </c>
      <c r="C44" s="486">
        <v>8110</v>
      </c>
      <c r="D44" s="487" t="s">
        <v>249</v>
      </c>
      <c r="E44" s="186" t="s">
        <v>248</v>
      </c>
      <c r="F44" s="255" t="s">
        <v>375</v>
      </c>
      <c r="G44" s="48" t="s">
        <v>376</v>
      </c>
      <c r="H44" s="622">
        <f>I44+J44</f>
        <v>0</v>
      </c>
      <c r="I44" s="257">
        <v>0</v>
      </c>
      <c r="J44" s="257"/>
      <c r="K44" s="258"/>
    </row>
    <row r="45" spans="2:11" ht="57" customHeight="1" x14ac:dyDescent="0.2">
      <c r="B45" s="485" t="s">
        <v>252</v>
      </c>
      <c r="C45" s="486">
        <v>8220</v>
      </c>
      <c r="D45" s="487" t="s">
        <v>215</v>
      </c>
      <c r="E45" s="186" t="s">
        <v>253</v>
      </c>
      <c r="F45" s="255" t="s">
        <v>357</v>
      </c>
      <c r="G45" s="48" t="s">
        <v>370</v>
      </c>
      <c r="H45" s="622">
        <f t="shared" si="3"/>
        <v>52000</v>
      </c>
      <c r="I45" s="257">
        <f>додаток_3!E46</f>
        <v>52000</v>
      </c>
      <c r="J45" s="257"/>
      <c r="K45" s="258"/>
    </row>
    <row r="46" spans="2:11" ht="45" hidden="1" customHeight="1" x14ac:dyDescent="0.2">
      <c r="B46" s="485" t="s">
        <v>250</v>
      </c>
      <c r="C46" s="486">
        <v>8240</v>
      </c>
      <c r="D46" s="487" t="s">
        <v>215</v>
      </c>
      <c r="E46" s="186" t="s">
        <v>251</v>
      </c>
      <c r="F46" s="255" t="s">
        <v>402</v>
      </c>
      <c r="G46" s="48" t="s">
        <v>368</v>
      </c>
      <c r="H46" s="622">
        <f>I46+J46</f>
        <v>0</v>
      </c>
      <c r="I46" s="257">
        <f>додаток_3!E47</f>
        <v>0</v>
      </c>
      <c r="J46" s="257">
        <f>K46</f>
        <v>0</v>
      </c>
      <c r="K46" s="258">
        <f>додаток_3!J47</f>
        <v>0</v>
      </c>
    </row>
    <row r="47" spans="2:11" ht="57" hidden="1" customHeight="1" x14ac:dyDescent="0.2">
      <c r="B47" s="485" t="s">
        <v>97</v>
      </c>
      <c r="C47" s="486">
        <v>8340</v>
      </c>
      <c r="D47" s="487" t="s">
        <v>84</v>
      </c>
      <c r="E47" s="186" t="s">
        <v>85</v>
      </c>
      <c r="F47" s="255" t="s">
        <v>378</v>
      </c>
      <c r="G47" s="48" t="s">
        <v>367</v>
      </c>
      <c r="H47" s="622">
        <f t="shared" si="3"/>
        <v>0</v>
      </c>
      <c r="I47" s="257"/>
      <c r="J47" s="257">
        <f>додаток_3!J48</f>
        <v>0</v>
      </c>
      <c r="K47" s="258"/>
    </row>
    <row r="48" spans="2:11" ht="56.25" customHeight="1" thickBot="1" x14ac:dyDescent="0.25">
      <c r="B48" s="485" t="s">
        <v>210</v>
      </c>
      <c r="C48" s="486">
        <v>9800</v>
      </c>
      <c r="D48" s="487" t="s">
        <v>68</v>
      </c>
      <c r="E48" s="186" t="s">
        <v>211</v>
      </c>
      <c r="F48" s="255" t="s">
        <v>400</v>
      </c>
      <c r="G48" s="48" t="s">
        <v>401</v>
      </c>
      <c r="H48" s="622">
        <f>I48+J48</f>
        <v>100000</v>
      </c>
      <c r="I48" s="257">
        <f>додаток_3!E51</f>
        <v>100000</v>
      </c>
      <c r="J48" s="257"/>
      <c r="K48" s="258"/>
    </row>
    <row r="49" spans="2:13" s="117" customFormat="1" ht="37.5" customHeight="1" thickBot="1" x14ac:dyDescent="0.3">
      <c r="B49" s="508" t="s">
        <v>152</v>
      </c>
      <c r="C49" s="509"/>
      <c r="D49" s="510"/>
      <c r="E49" s="511" t="s">
        <v>153</v>
      </c>
      <c r="F49" s="512"/>
      <c r="G49" s="512"/>
      <c r="H49" s="513">
        <f>H73+H76+H82+H83+H84+H80+H74+H50+H51+H81+H58+H70+H71+H72+H87</f>
        <v>13407559</v>
      </c>
      <c r="I49" s="513">
        <f t="shared" ref="I49:K49" si="4">I73+I76+I82+I83+I84+I80+I74+I50+I51+I81+I58+I70+I71+I72+I87</f>
        <v>12212124</v>
      </c>
      <c r="J49" s="513">
        <f t="shared" si="4"/>
        <v>1195435</v>
      </c>
      <c r="K49" s="513">
        <f t="shared" si="4"/>
        <v>0</v>
      </c>
      <c r="M49" s="313"/>
    </row>
    <row r="50" spans="2:13" ht="68.25" hidden="1" customHeight="1" x14ac:dyDescent="0.2">
      <c r="B50" s="485" t="s">
        <v>154</v>
      </c>
      <c r="C50" s="488" t="s">
        <v>65</v>
      </c>
      <c r="D50" s="490" t="s">
        <v>47</v>
      </c>
      <c r="E50" s="149" t="s">
        <v>74</v>
      </c>
      <c r="F50" s="255" t="s">
        <v>633</v>
      </c>
      <c r="G50" s="48" t="s">
        <v>632</v>
      </c>
      <c r="H50" s="622">
        <f>I50</f>
        <v>0</v>
      </c>
      <c r="I50" s="257"/>
      <c r="J50" s="256">
        <f t="shared" ref="J50:J53" si="5">K50</f>
        <v>0</v>
      </c>
      <c r="K50" s="258">
        <v>0</v>
      </c>
      <c r="M50" s="43"/>
    </row>
    <row r="51" spans="2:13" ht="66.75" hidden="1" customHeight="1" x14ac:dyDescent="0.2">
      <c r="B51" s="292" t="s">
        <v>154</v>
      </c>
      <c r="C51" s="491" t="s">
        <v>65</v>
      </c>
      <c r="D51" s="490" t="s">
        <v>47</v>
      </c>
      <c r="E51" s="149" t="s">
        <v>74</v>
      </c>
      <c r="F51" s="48" t="s">
        <v>448</v>
      </c>
      <c r="G51" s="48" t="s">
        <v>367</v>
      </c>
      <c r="H51" s="622">
        <f>I51</f>
        <v>0</v>
      </c>
      <c r="I51" s="257"/>
      <c r="J51" s="257"/>
      <c r="K51" s="258"/>
      <c r="M51" s="43"/>
    </row>
    <row r="52" spans="2:13" ht="73.5" hidden="1" customHeight="1" x14ac:dyDescent="0.2">
      <c r="B52" s="413" t="s">
        <v>195</v>
      </c>
      <c r="C52" s="626">
        <v>1021</v>
      </c>
      <c r="D52" s="501" t="s">
        <v>155</v>
      </c>
      <c r="E52" s="273" t="s">
        <v>196</v>
      </c>
      <c r="F52" s="48" t="s">
        <v>448</v>
      </c>
      <c r="G52" s="48" t="s">
        <v>367</v>
      </c>
      <c r="H52" s="275">
        <f>I52+J52</f>
        <v>0</v>
      </c>
      <c r="I52" s="276"/>
      <c r="J52" s="276"/>
      <c r="K52" s="277"/>
      <c r="M52" s="43"/>
    </row>
    <row r="53" spans="2:13" ht="61.5" hidden="1" customHeight="1" x14ac:dyDescent="0.2">
      <c r="B53" s="440" t="s">
        <v>195</v>
      </c>
      <c r="C53" s="627">
        <v>1021</v>
      </c>
      <c r="D53" s="492" t="s">
        <v>155</v>
      </c>
      <c r="E53" s="149" t="s">
        <v>196</v>
      </c>
      <c r="F53" s="48" t="s">
        <v>361</v>
      </c>
      <c r="G53" s="48" t="s">
        <v>367</v>
      </c>
      <c r="H53" s="256">
        <f>I53+J53</f>
        <v>0</v>
      </c>
      <c r="I53" s="257"/>
      <c r="J53" s="257">
        <f t="shared" si="5"/>
        <v>0</v>
      </c>
      <c r="K53" s="258"/>
    </row>
    <row r="54" spans="2:13" ht="57" hidden="1" customHeight="1" x14ac:dyDescent="0.2">
      <c r="B54" s="440" t="s">
        <v>195</v>
      </c>
      <c r="C54" s="627">
        <v>1021</v>
      </c>
      <c r="D54" s="492" t="s">
        <v>155</v>
      </c>
      <c r="E54" s="149" t="s">
        <v>196</v>
      </c>
      <c r="F54" s="48" t="s">
        <v>358</v>
      </c>
      <c r="G54" s="48" t="s">
        <v>369</v>
      </c>
      <c r="H54" s="256">
        <f>J54</f>
        <v>0</v>
      </c>
      <c r="I54" s="257"/>
      <c r="J54" s="256">
        <f>K54</f>
        <v>0</v>
      </c>
      <c r="K54" s="258"/>
    </row>
    <row r="55" spans="2:13" ht="57" hidden="1" customHeight="1" x14ac:dyDescent="0.2">
      <c r="B55" s="440" t="s">
        <v>199</v>
      </c>
      <c r="C55" s="491">
        <v>1070</v>
      </c>
      <c r="D55" s="492" t="s">
        <v>156</v>
      </c>
      <c r="E55" s="149" t="s">
        <v>325</v>
      </c>
      <c r="F55" s="48" t="s">
        <v>361</v>
      </c>
      <c r="G55" s="48" t="s">
        <v>367</v>
      </c>
      <c r="H55" s="256">
        <f>J55</f>
        <v>0</v>
      </c>
      <c r="I55" s="257"/>
      <c r="J55" s="256">
        <f>K55</f>
        <v>0</v>
      </c>
      <c r="K55" s="258"/>
    </row>
    <row r="56" spans="2:13" ht="52.5" hidden="1" customHeight="1" thickBot="1" x14ac:dyDescent="0.25">
      <c r="B56" s="493" t="s">
        <v>326</v>
      </c>
      <c r="C56" s="494">
        <v>1403</v>
      </c>
      <c r="D56" s="495" t="s">
        <v>157</v>
      </c>
      <c r="E56" s="459" t="s">
        <v>327</v>
      </c>
      <c r="F56" s="396" t="s">
        <v>366</v>
      </c>
      <c r="G56" s="396" t="s">
        <v>367</v>
      </c>
      <c r="H56" s="259">
        <f>I56+J56</f>
        <v>0</v>
      </c>
      <c r="I56" s="260"/>
      <c r="J56" s="260"/>
      <c r="K56" s="261"/>
    </row>
    <row r="57" spans="2:13" ht="130.5" hidden="1" customHeight="1" x14ac:dyDescent="0.2">
      <c r="B57" s="628" t="s">
        <v>195</v>
      </c>
      <c r="C57" s="629">
        <v>1021</v>
      </c>
      <c r="D57" s="630" t="s">
        <v>155</v>
      </c>
      <c r="E57" s="461" t="s">
        <v>196</v>
      </c>
      <c r="F57" s="462" t="s">
        <v>571</v>
      </c>
      <c r="G57" s="463" t="s">
        <v>572</v>
      </c>
      <c r="H57" s="464">
        <f>I57</f>
        <v>0</v>
      </c>
      <c r="I57" s="465"/>
      <c r="J57" s="465"/>
      <c r="K57" s="466"/>
    </row>
    <row r="58" spans="2:13" ht="129.75" customHeight="1" x14ac:dyDescent="0.2">
      <c r="B58" s="292" t="s">
        <v>227</v>
      </c>
      <c r="C58" s="491">
        <v>1142</v>
      </c>
      <c r="D58" s="492" t="s">
        <v>157</v>
      </c>
      <c r="E58" s="268" t="s">
        <v>228</v>
      </c>
      <c r="F58" s="48" t="s">
        <v>648</v>
      </c>
      <c r="G58" s="48" t="s">
        <v>367</v>
      </c>
      <c r="H58" s="622">
        <f>I58+J58</f>
        <v>285700</v>
      </c>
      <c r="I58" s="257">
        <v>285700</v>
      </c>
      <c r="J58" s="262"/>
      <c r="K58" s="263"/>
    </row>
    <row r="59" spans="2:13" ht="132.75" hidden="1" customHeight="1" x14ac:dyDescent="0.2">
      <c r="B59" s="485" t="s">
        <v>227</v>
      </c>
      <c r="C59" s="486">
        <v>1142</v>
      </c>
      <c r="D59" s="487" t="s">
        <v>157</v>
      </c>
      <c r="E59" s="186" t="s">
        <v>228</v>
      </c>
      <c r="F59" s="255" t="s">
        <v>571</v>
      </c>
      <c r="G59" s="48" t="s">
        <v>573</v>
      </c>
      <c r="H59" s="622">
        <f>I59</f>
        <v>0</v>
      </c>
      <c r="I59" s="257"/>
      <c r="J59" s="257"/>
      <c r="K59" s="258"/>
    </row>
    <row r="60" spans="2:13" ht="60.75" hidden="1" customHeight="1" x14ac:dyDescent="0.2">
      <c r="B60" s="292" t="s">
        <v>227</v>
      </c>
      <c r="C60" s="491">
        <v>1142</v>
      </c>
      <c r="D60" s="492" t="s">
        <v>157</v>
      </c>
      <c r="E60" s="268" t="s">
        <v>228</v>
      </c>
      <c r="F60" s="270" t="s">
        <v>445</v>
      </c>
      <c r="G60" s="48" t="s">
        <v>367</v>
      </c>
      <c r="H60" s="622">
        <f>I60+J60</f>
        <v>0</v>
      </c>
      <c r="I60" s="257"/>
      <c r="J60" s="262"/>
      <c r="K60" s="263"/>
    </row>
    <row r="61" spans="2:13" ht="103.5" hidden="1" customHeight="1" x14ac:dyDescent="0.2">
      <c r="B61" s="292" t="s">
        <v>391</v>
      </c>
      <c r="C61" s="491">
        <v>1183</v>
      </c>
      <c r="D61" s="492" t="s">
        <v>157</v>
      </c>
      <c r="E61" s="269" t="s">
        <v>392</v>
      </c>
      <c r="F61" s="48" t="s">
        <v>361</v>
      </c>
      <c r="G61" s="48" t="s">
        <v>367</v>
      </c>
      <c r="H61" s="622">
        <f>I61+J61</f>
        <v>0</v>
      </c>
      <c r="I61" s="256"/>
      <c r="J61" s="256">
        <f>K61</f>
        <v>0</v>
      </c>
      <c r="K61" s="278"/>
    </row>
    <row r="62" spans="2:13" ht="38.25" hidden="1" x14ac:dyDescent="0.2">
      <c r="B62" s="292" t="s">
        <v>202</v>
      </c>
      <c r="C62" s="491">
        <v>1151</v>
      </c>
      <c r="D62" s="492" t="s">
        <v>157</v>
      </c>
      <c r="E62" s="269" t="s">
        <v>204</v>
      </c>
      <c r="F62" s="48"/>
      <c r="G62" s="48" t="s">
        <v>344</v>
      </c>
      <c r="H62" s="622">
        <f t="shared" ref="H62:H79" si="6">I62+J62</f>
        <v>0</v>
      </c>
      <c r="I62" s="257"/>
      <c r="J62" s="257">
        <f>додаток_3!O63</f>
        <v>0</v>
      </c>
      <c r="K62" s="258">
        <f>J62</f>
        <v>0</v>
      </c>
    </row>
    <row r="63" spans="2:13" ht="38.25" hidden="1" x14ac:dyDescent="0.2">
      <c r="B63" s="292" t="s">
        <v>391</v>
      </c>
      <c r="C63" s="491">
        <v>1183</v>
      </c>
      <c r="D63" s="492" t="s">
        <v>157</v>
      </c>
      <c r="E63" s="269"/>
      <c r="F63" s="48" t="s">
        <v>349</v>
      </c>
      <c r="G63" s="48" t="s">
        <v>367</v>
      </c>
      <c r="H63" s="622">
        <f t="shared" si="6"/>
        <v>0</v>
      </c>
      <c r="I63" s="257"/>
      <c r="J63" s="257"/>
      <c r="K63" s="258"/>
    </row>
    <row r="64" spans="2:13" ht="63.75" hidden="1" x14ac:dyDescent="0.2">
      <c r="B64" s="292" t="s">
        <v>294</v>
      </c>
      <c r="C64" s="491">
        <v>1182</v>
      </c>
      <c r="D64" s="492" t="s">
        <v>157</v>
      </c>
      <c r="E64" s="269" t="s">
        <v>295</v>
      </c>
      <c r="F64" s="48"/>
      <c r="G64" s="48" t="s">
        <v>344</v>
      </c>
      <c r="H64" s="622">
        <f t="shared" si="6"/>
        <v>0</v>
      </c>
      <c r="I64" s="257"/>
      <c r="J64" s="257"/>
      <c r="K64" s="258"/>
    </row>
    <row r="65" spans="2:11" ht="96" hidden="1" customHeight="1" x14ac:dyDescent="0.2">
      <c r="B65" s="292" t="s">
        <v>296</v>
      </c>
      <c r="C65" s="491">
        <v>1241</v>
      </c>
      <c r="D65" s="492" t="s">
        <v>157</v>
      </c>
      <c r="E65" s="269" t="s">
        <v>298</v>
      </c>
      <c r="F65" s="48" t="s">
        <v>361</v>
      </c>
      <c r="G65" s="48" t="s">
        <v>367</v>
      </c>
      <c r="H65" s="622">
        <f t="shared" si="6"/>
        <v>0</v>
      </c>
      <c r="I65" s="257"/>
      <c r="J65" s="257"/>
      <c r="K65" s="258"/>
    </row>
    <row r="66" spans="2:11" ht="102" hidden="1" customHeight="1" x14ac:dyDescent="0.2">
      <c r="B66" s="292" t="s">
        <v>297</v>
      </c>
      <c r="C66" s="491">
        <v>1242</v>
      </c>
      <c r="D66" s="492" t="s">
        <v>157</v>
      </c>
      <c r="E66" s="269" t="s">
        <v>299</v>
      </c>
      <c r="F66" s="48" t="s">
        <v>361</v>
      </c>
      <c r="G66" s="48" t="s">
        <v>367</v>
      </c>
      <c r="H66" s="622">
        <f t="shared" si="6"/>
        <v>0</v>
      </c>
      <c r="I66" s="257"/>
      <c r="J66" s="257"/>
      <c r="K66" s="258"/>
    </row>
    <row r="67" spans="2:11" ht="144.75" hidden="1" customHeight="1" x14ac:dyDescent="0.2">
      <c r="B67" s="292" t="s">
        <v>386</v>
      </c>
      <c r="C67" s="491">
        <v>1261</v>
      </c>
      <c r="D67" s="492" t="s">
        <v>157</v>
      </c>
      <c r="E67" s="269" t="s">
        <v>388</v>
      </c>
      <c r="F67" s="48" t="s">
        <v>361</v>
      </c>
      <c r="G67" s="48" t="s">
        <v>367</v>
      </c>
      <c r="H67" s="622">
        <f>I67+J67</f>
        <v>0</v>
      </c>
      <c r="I67" s="257"/>
      <c r="J67" s="262">
        <f t="shared" ref="J67:J68" si="7">K67</f>
        <v>0</v>
      </c>
      <c r="K67" s="258"/>
    </row>
    <row r="68" spans="2:11" ht="126.75" hidden="1" customHeight="1" x14ac:dyDescent="0.2">
      <c r="B68" s="292" t="s">
        <v>419</v>
      </c>
      <c r="C68" s="491">
        <v>1273</v>
      </c>
      <c r="D68" s="492" t="s">
        <v>157</v>
      </c>
      <c r="E68" s="290" t="s">
        <v>422</v>
      </c>
      <c r="F68" s="48" t="s">
        <v>361</v>
      </c>
      <c r="G68" s="48" t="s">
        <v>367</v>
      </c>
      <c r="H68" s="622">
        <f>I68+J68</f>
        <v>0</v>
      </c>
      <c r="I68" s="257"/>
      <c r="J68" s="262">
        <f t="shared" si="7"/>
        <v>0</v>
      </c>
      <c r="K68" s="258"/>
    </row>
    <row r="69" spans="2:11" ht="120.75" hidden="1" customHeight="1" x14ac:dyDescent="0.2">
      <c r="B69" s="292" t="s">
        <v>420</v>
      </c>
      <c r="C69" s="491">
        <v>1274</v>
      </c>
      <c r="D69" s="492" t="s">
        <v>157</v>
      </c>
      <c r="E69" s="290" t="s">
        <v>423</v>
      </c>
      <c r="F69" s="48" t="s">
        <v>361</v>
      </c>
      <c r="G69" s="48" t="s">
        <v>367</v>
      </c>
      <c r="H69" s="622">
        <f t="shared" si="6"/>
        <v>0</v>
      </c>
      <c r="I69" s="257"/>
      <c r="J69" s="262"/>
      <c r="K69" s="258"/>
    </row>
    <row r="70" spans="2:11" ht="116.25" customHeight="1" x14ac:dyDescent="0.2">
      <c r="B70" s="292" t="s">
        <v>284</v>
      </c>
      <c r="C70" s="491">
        <v>1291</v>
      </c>
      <c r="D70" s="213" t="s">
        <v>157</v>
      </c>
      <c r="E70" s="238" t="s">
        <v>286</v>
      </c>
      <c r="F70" s="48" t="s">
        <v>361</v>
      </c>
      <c r="G70" s="48" t="s">
        <v>367</v>
      </c>
      <c r="H70" s="622">
        <f t="shared" si="6"/>
        <v>304565</v>
      </c>
      <c r="I70" s="257">
        <v>304565</v>
      </c>
      <c r="J70" s="262">
        <f>K70</f>
        <v>0</v>
      </c>
      <c r="K70" s="258"/>
    </row>
    <row r="71" spans="2:11" ht="117" customHeight="1" x14ac:dyDescent="0.2">
      <c r="B71" s="292" t="s">
        <v>285</v>
      </c>
      <c r="C71" s="491">
        <v>1292</v>
      </c>
      <c r="D71" s="213" t="s">
        <v>157</v>
      </c>
      <c r="E71" s="238" t="s">
        <v>287</v>
      </c>
      <c r="F71" s="48" t="s">
        <v>361</v>
      </c>
      <c r="G71" s="48" t="s">
        <v>367</v>
      </c>
      <c r="H71" s="622">
        <f>J71</f>
        <v>1195435</v>
      </c>
      <c r="I71" s="257"/>
      <c r="J71" s="262">
        <v>1195435</v>
      </c>
      <c r="K71" s="258"/>
    </row>
    <row r="72" spans="2:11" ht="58.5" customHeight="1" x14ac:dyDescent="0.2">
      <c r="B72" s="292" t="s">
        <v>443</v>
      </c>
      <c r="C72" s="491">
        <v>1702</v>
      </c>
      <c r="D72" s="492" t="s">
        <v>157</v>
      </c>
      <c r="E72" s="269" t="s">
        <v>444</v>
      </c>
      <c r="F72" s="48" t="s">
        <v>448</v>
      </c>
      <c r="G72" s="48" t="s">
        <v>367</v>
      </c>
      <c r="H72" s="622">
        <f>I72+J72</f>
        <v>11163200</v>
      </c>
      <c r="I72" s="257">
        <v>11163200</v>
      </c>
      <c r="J72" s="262"/>
      <c r="K72" s="264"/>
    </row>
    <row r="73" spans="2:11" ht="85.5" hidden="1" customHeight="1" x14ac:dyDescent="0.2">
      <c r="B73" s="485" t="s">
        <v>166</v>
      </c>
      <c r="C73" s="486">
        <v>2010</v>
      </c>
      <c r="D73" s="487" t="s">
        <v>164</v>
      </c>
      <c r="E73" s="186" t="s">
        <v>165</v>
      </c>
      <c r="F73" s="255" t="s">
        <v>359</v>
      </c>
      <c r="G73" s="48" t="s">
        <v>371</v>
      </c>
      <c r="H73" s="622">
        <f t="shared" si="6"/>
        <v>0</v>
      </c>
      <c r="I73" s="257">
        <f>додаток_3!F84</f>
        <v>0</v>
      </c>
      <c r="J73" s="257"/>
      <c r="K73" s="258"/>
    </row>
    <row r="74" spans="2:11" ht="57" hidden="1" customHeight="1" x14ac:dyDescent="0.2">
      <c r="B74" s="292" t="s">
        <v>166</v>
      </c>
      <c r="C74" s="491">
        <v>2010</v>
      </c>
      <c r="D74" s="492" t="s">
        <v>164</v>
      </c>
      <c r="E74" s="269" t="s">
        <v>165</v>
      </c>
      <c r="F74" s="48" t="s">
        <v>427</v>
      </c>
      <c r="G74" s="48" t="s">
        <v>367</v>
      </c>
      <c r="H74" s="622">
        <f t="shared" si="6"/>
        <v>0</v>
      </c>
      <c r="I74" s="257">
        <f>додаток_3!I84</f>
        <v>0</v>
      </c>
      <c r="J74" s="256"/>
      <c r="K74" s="258"/>
    </row>
    <row r="75" spans="2:11" ht="82.5" hidden="1" customHeight="1" x14ac:dyDescent="0.2">
      <c r="B75" s="292" t="s">
        <v>169</v>
      </c>
      <c r="C75" s="491">
        <v>2100</v>
      </c>
      <c r="D75" s="492" t="s">
        <v>167</v>
      </c>
      <c r="E75" s="269" t="s">
        <v>168</v>
      </c>
      <c r="F75" s="48" t="s">
        <v>360</v>
      </c>
      <c r="G75" s="48" t="s">
        <v>372</v>
      </c>
      <c r="H75" s="622">
        <f t="shared" si="6"/>
        <v>0</v>
      </c>
      <c r="I75" s="257">
        <f>додаток_3!E85</f>
        <v>0</v>
      </c>
      <c r="J75" s="262"/>
      <c r="K75" s="263"/>
    </row>
    <row r="76" spans="2:11" ht="85.5" customHeight="1" x14ac:dyDescent="0.2">
      <c r="B76" s="485" t="s">
        <v>172</v>
      </c>
      <c r="C76" s="486">
        <v>2111</v>
      </c>
      <c r="D76" s="487" t="s">
        <v>170</v>
      </c>
      <c r="E76" s="186" t="s">
        <v>171</v>
      </c>
      <c r="F76" s="255" t="s">
        <v>365</v>
      </c>
      <c r="G76" s="48" t="s">
        <v>373</v>
      </c>
      <c r="H76" s="622">
        <f t="shared" si="6"/>
        <v>100000</v>
      </c>
      <c r="I76" s="257">
        <f>додаток_3!E86</f>
        <v>100000</v>
      </c>
      <c r="J76" s="257"/>
      <c r="K76" s="258"/>
    </row>
    <row r="77" spans="2:11" ht="64.5" hidden="1" customHeight="1" x14ac:dyDescent="0.2">
      <c r="B77" s="493" t="s">
        <v>172</v>
      </c>
      <c r="C77" s="494">
        <v>2111</v>
      </c>
      <c r="D77" s="495" t="s">
        <v>170</v>
      </c>
      <c r="E77" s="395" t="s">
        <v>171</v>
      </c>
      <c r="F77" s="456" t="s">
        <v>574</v>
      </c>
      <c r="G77" s="396" t="s">
        <v>575</v>
      </c>
      <c r="H77" s="623">
        <f t="shared" si="6"/>
        <v>0</v>
      </c>
      <c r="I77" s="260"/>
      <c r="J77" s="259">
        <f>K77</f>
        <v>0</v>
      </c>
      <c r="K77" s="457">
        <f>додаток_3!J86</f>
        <v>0</v>
      </c>
    </row>
    <row r="78" spans="2:11" ht="50.25" hidden="1" customHeight="1" x14ac:dyDescent="0.2">
      <c r="B78" s="440" t="s">
        <v>330</v>
      </c>
      <c r="C78" s="491">
        <v>2170</v>
      </c>
      <c r="D78" s="492" t="s">
        <v>206</v>
      </c>
      <c r="E78" s="458" t="s">
        <v>331</v>
      </c>
      <c r="F78" s="48" t="s">
        <v>361</v>
      </c>
      <c r="G78" s="48" t="s">
        <v>367</v>
      </c>
      <c r="H78" s="622"/>
      <c r="I78" s="257"/>
      <c r="J78" s="256"/>
      <c r="K78" s="258"/>
    </row>
    <row r="79" spans="2:11" ht="54.75" hidden="1" customHeight="1" x14ac:dyDescent="0.2">
      <c r="B79" s="292" t="s">
        <v>289</v>
      </c>
      <c r="C79" s="491">
        <v>3133</v>
      </c>
      <c r="D79" s="492" t="s">
        <v>173</v>
      </c>
      <c r="E79" s="149" t="s">
        <v>290</v>
      </c>
      <c r="F79" s="48" t="s">
        <v>364</v>
      </c>
      <c r="G79" s="48" t="s">
        <v>374</v>
      </c>
      <c r="H79" s="622">
        <f t="shared" si="6"/>
        <v>0</v>
      </c>
      <c r="I79" s="257"/>
      <c r="J79" s="257"/>
      <c r="K79" s="258"/>
    </row>
    <row r="80" spans="2:11" ht="81.75" customHeight="1" x14ac:dyDescent="0.2">
      <c r="B80" s="485" t="s">
        <v>622</v>
      </c>
      <c r="C80" s="486">
        <v>3193</v>
      </c>
      <c r="D80" s="487" t="s">
        <v>625</v>
      </c>
      <c r="E80" s="186" t="s">
        <v>623</v>
      </c>
      <c r="F80" s="255" t="s">
        <v>365</v>
      </c>
      <c r="G80" s="48" t="s">
        <v>373</v>
      </c>
      <c r="H80" s="622">
        <f t="shared" ref="H80" si="8">I80+J80</f>
        <v>200159</v>
      </c>
      <c r="I80" s="257">
        <v>200159</v>
      </c>
      <c r="J80" s="260"/>
      <c r="K80" s="261"/>
    </row>
    <row r="81" spans="2:13" ht="56.25" hidden="1" customHeight="1" x14ac:dyDescent="0.2">
      <c r="B81" s="322" t="s">
        <v>161</v>
      </c>
      <c r="C81" s="323" t="s">
        <v>162</v>
      </c>
      <c r="D81" s="331" t="s">
        <v>163</v>
      </c>
      <c r="E81" s="393" t="s">
        <v>390</v>
      </c>
      <c r="F81" s="396" t="s">
        <v>427</v>
      </c>
      <c r="G81" s="396" t="s">
        <v>367</v>
      </c>
      <c r="H81" s="623">
        <f>I81</f>
        <v>0</v>
      </c>
      <c r="I81" s="260"/>
      <c r="J81" s="260">
        <f>K81</f>
        <v>0</v>
      </c>
      <c r="K81" s="261"/>
    </row>
    <row r="82" spans="2:13" ht="57.75" hidden="1" customHeight="1" x14ac:dyDescent="0.2">
      <c r="B82" s="485" t="s">
        <v>159</v>
      </c>
      <c r="C82" s="488" t="s">
        <v>101</v>
      </c>
      <c r="D82" s="487" t="s">
        <v>51</v>
      </c>
      <c r="E82" s="149" t="s">
        <v>102</v>
      </c>
      <c r="F82" s="270" t="s">
        <v>363</v>
      </c>
      <c r="G82" s="48" t="s">
        <v>367</v>
      </c>
      <c r="H82" s="622">
        <f t="shared" ref="H82:H83" si="9">I82+J82</f>
        <v>0</v>
      </c>
      <c r="I82" s="257"/>
      <c r="J82" s="257"/>
      <c r="K82" s="258"/>
    </row>
    <row r="83" spans="2:13" ht="62.25" hidden="1" customHeight="1" x14ac:dyDescent="0.2">
      <c r="B83" s="292" t="s">
        <v>178</v>
      </c>
      <c r="C83" s="491">
        <v>5011</v>
      </c>
      <c r="D83" s="492" t="s">
        <v>52</v>
      </c>
      <c r="E83" s="149" t="s">
        <v>174</v>
      </c>
      <c r="F83" s="270" t="s">
        <v>362</v>
      </c>
      <c r="G83" s="48" t="s">
        <v>367</v>
      </c>
      <c r="H83" s="622">
        <f t="shared" si="9"/>
        <v>0</v>
      </c>
      <c r="I83" s="257">
        <f>додаток_3!E97</f>
        <v>0</v>
      </c>
      <c r="J83" s="257"/>
      <c r="K83" s="258"/>
      <c r="M83" s="43"/>
    </row>
    <row r="84" spans="2:13" ht="72" hidden="1" customHeight="1" thickBot="1" x14ac:dyDescent="0.25">
      <c r="B84" s="496" t="s">
        <v>179</v>
      </c>
      <c r="C84" s="497">
        <v>5012</v>
      </c>
      <c r="D84" s="498" t="s">
        <v>52</v>
      </c>
      <c r="E84" s="467" t="s">
        <v>175</v>
      </c>
      <c r="F84" s="468" t="s">
        <v>362</v>
      </c>
      <c r="G84" s="279" t="s">
        <v>367</v>
      </c>
      <c r="H84" s="624">
        <f>I84</f>
        <v>0</v>
      </c>
      <c r="I84" s="280"/>
      <c r="J84" s="280"/>
      <c r="K84" s="469"/>
    </row>
    <row r="85" spans="2:13" ht="38.25" hidden="1" x14ac:dyDescent="0.2">
      <c r="B85" s="499" t="s">
        <v>181</v>
      </c>
      <c r="C85" s="500">
        <v>5053</v>
      </c>
      <c r="D85" s="501" t="s">
        <v>52</v>
      </c>
      <c r="E85" s="273" t="s">
        <v>177</v>
      </c>
      <c r="F85" s="460" t="s">
        <v>362</v>
      </c>
      <c r="G85" s="274" t="s">
        <v>367</v>
      </c>
      <c r="H85" s="275">
        <f>I85</f>
        <v>0</v>
      </c>
      <c r="I85" s="276">
        <f>додаток_3!F100</f>
        <v>0</v>
      </c>
      <c r="J85" s="276"/>
      <c r="K85" s="277"/>
      <c r="M85" s="43"/>
    </row>
    <row r="86" spans="2:13" ht="15" hidden="1" x14ac:dyDescent="0.2">
      <c r="B86" s="480" t="s">
        <v>182</v>
      </c>
      <c r="C86" s="481" t="s">
        <v>86</v>
      </c>
      <c r="D86" s="502" t="s">
        <v>52</v>
      </c>
      <c r="E86" s="44" t="s">
        <v>87</v>
      </c>
      <c r="F86" s="48"/>
      <c r="G86" s="49"/>
      <c r="H86" s="256"/>
      <c r="I86" s="257"/>
      <c r="J86" s="257"/>
      <c r="K86" s="258">
        <f>J86</f>
        <v>0</v>
      </c>
      <c r="M86" s="43"/>
    </row>
    <row r="87" spans="2:13" ht="63" customHeight="1" thickBot="1" x14ac:dyDescent="0.25">
      <c r="B87" s="292" t="s">
        <v>160</v>
      </c>
      <c r="C87" s="491" t="s">
        <v>119</v>
      </c>
      <c r="D87" s="502" t="s">
        <v>52</v>
      </c>
      <c r="E87" s="149" t="s">
        <v>120</v>
      </c>
      <c r="F87" s="270" t="s">
        <v>362</v>
      </c>
      <c r="G87" s="48" t="s">
        <v>367</v>
      </c>
      <c r="H87" s="622">
        <f>I87</f>
        <v>158500</v>
      </c>
      <c r="I87" s="257">
        <v>158500</v>
      </c>
      <c r="J87" s="257"/>
      <c r="K87" s="258"/>
      <c r="M87" s="43"/>
    </row>
    <row r="88" spans="2:13" ht="49.5" customHeight="1" thickBot="1" x14ac:dyDescent="0.25">
      <c r="B88" s="508" t="s">
        <v>583</v>
      </c>
      <c r="C88" s="509"/>
      <c r="D88" s="510"/>
      <c r="E88" s="511" t="str">
        <f>додаток_3!D101</f>
        <v>Відділ з питань містобудування, архітектури і цивільного захисту населення Здолбунівської міської ради</v>
      </c>
      <c r="F88" s="512"/>
      <c r="G88" s="512"/>
      <c r="H88" s="513">
        <f>H89</f>
        <v>2131224</v>
      </c>
      <c r="I88" s="513"/>
      <c r="J88" s="513">
        <f>J89</f>
        <v>2131224</v>
      </c>
      <c r="K88" s="514">
        <f>K89</f>
        <v>2131224</v>
      </c>
    </row>
    <row r="89" spans="2:13" ht="47.25" customHeight="1" thickBot="1" x14ac:dyDescent="0.3">
      <c r="B89" s="485">
        <v>1617350</v>
      </c>
      <c r="C89" s="486">
        <v>7350</v>
      </c>
      <c r="D89" s="487" t="s">
        <v>82</v>
      </c>
      <c r="E89" s="471" t="s">
        <v>81</v>
      </c>
      <c r="F89" s="255" t="s">
        <v>584</v>
      </c>
      <c r="G89" s="48" t="s">
        <v>651</v>
      </c>
      <c r="H89" s="622">
        <f>J89</f>
        <v>2131224</v>
      </c>
      <c r="I89" s="257"/>
      <c r="J89" s="257">
        <f>K89</f>
        <v>2131224</v>
      </c>
      <c r="K89" s="258">
        <v>2131224</v>
      </c>
    </row>
    <row r="90" spans="2:13" ht="15.75" thickBot="1" x14ac:dyDescent="0.3">
      <c r="B90" s="503" t="s">
        <v>117</v>
      </c>
      <c r="C90" s="504" t="s">
        <v>117</v>
      </c>
      <c r="D90" s="504" t="s">
        <v>117</v>
      </c>
      <c r="E90" s="505" t="s">
        <v>118</v>
      </c>
      <c r="F90" s="506" t="s">
        <v>117</v>
      </c>
      <c r="G90" s="506" t="s">
        <v>117</v>
      </c>
      <c r="H90" s="507">
        <f>H49+H15+H88</f>
        <v>18901106</v>
      </c>
      <c r="I90" s="507">
        <f t="shared" ref="I90:K90" si="10">I49+I15+I88</f>
        <v>15499447</v>
      </c>
      <c r="J90" s="507">
        <f t="shared" si="10"/>
        <v>3401659</v>
      </c>
      <c r="K90" s="507">
        <f t="shared" si="10"/>
        <v>2206224</v>
      </c>
      <c r="M90" s="43"/>
    </row>
    <row r="91" spans="2:13" ht="13.5" x14ac:dyDescent="0.25">
      <c r="E91" s="50"/>
      <c r="F91" s="51"/>
      <c r="G91" s="51"/>
      <c r="H91" s="265"/>
      <c r="I91" s="266"/>
      <c r="J91" s="266"/>
      <c r="K91" s="267"/>
    </row>
    <row r="92" spans="2:13" ht="13.5" x14ac:dyDescent="0.25">
      <c r="E92" s="50"/>
      <c r="F92" s="51"/>
      <c r="G92" s="51"/>
      <c r="H92" s="52"/>
      <c r="I92" s="52"/>
      <c r="J92" s="52"/>
      <c r="K92" s="52"/>
    </row>
    <row r="93" spans="2:13" s="58" customFormat="1" ht="18.75" x14ac:dyDescent="0.3">
      <c r="B93" s="26"/>
      <c r="C93" s="53"/>
      <c r="D93" s="53"/>
      <c r="E93" s="53"/>
      <c r="F93" s="54"/>
      <c r="G93" s="55"/>
      <c r="H93" s="56"/>
      <c r="I93" s="57"/>
    </row>
    <row r="94" spans="2:13" ht="18.75" x14ac:dyDescent="0.3">
      <c r="B94" s="26" t="s">
        <v>404</v>
      </c>
      <c r="C94" s="26"/>
      <c r="D94" s="116"/>
      <c r="F94" s="283"/>
      <c r="G94" s="283"/>
      <c r="H94" s="283" t="s">
        <v>405</v>
      </c>
      <c r="I94" s="61"/>
      <c r="J94" s="61"/>
    </row>
    <row r="95" spans="2:13" x14ac:dyDescent="0.2">
      <c r="F95" s="59"/>
      <c r="G95" s="59"/>
      <c r="H95" s="60"/>
    </row>
    <row r="96" spans="2:13" x14ac:dyDescent="0.2">
      <c r="F96" s="59"/>
      <c r="G96" s="59"/>
      <c r="H96" s="59"/>
    </row>
    <row r="102" s="58" customFormat="1" x14ac:dyDescent="0.2"/>
    <row r="103" s="58" customFormat="1" x14ac:dyDescent="0.2"/>
    <row r="104" s="58" customFormat="1" x14ac:dyDescent="0.2"/>
    <row r="105" s="58" customFormat="1" x14ac:dyDescent="0.2"/>
    <row r="106" s="58" customFormat="1" x14ac:dyDescent="0.2"/>
  </sheetData>
  <mergeCells count="16">
    <mergeCell ref="H1:K1"/>
    <mergeCell ref="B12:B13"/>
    <mergeCell ref="C12:C13"/>
    <mergeCell ref="D12:D13"/>
    <mergeCell ref="E12:E13"/>
    <mergeCell ref="F12:F13"/>
    <mergeCell ref="C6:K6"/>
    <mergeCell ref="H2:K2"/>
    <mergeCell ref="H3:K3"/>
    <mergeCell ref="H4:K4"/>
    <mergeCell ref="G12:G13"/>
    <mergeCell ref="C8:K8"/>
    <mergeCell ref="I12:I13"/>
    <mergeCell ref="J12:K12"/>
    <mergeCell ref="H12:H13"/>
    <mergeCell ref="C7:K7"/>
  </mergeCells>
  <phoneticPr fontId="0" type="noConversion"/>
  <pageMargins left="0.55118110236220474" right="0.15748031496062992" top="0.51181102362204722" bottom="0.19685039370078741" header="0.19685039370078741" footer="0.23622047244094491"/>
  <pageSetup paperSize="9" scale="4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2</vt:i4>
      </vt:variant>
    </vt:vector>
  </HeadingPairs>
  <TitlesOfParts>
    <vt:vector size="9" baseType="lpstr">
      <vt:lpstr>додаток_1</vt:lpstr>
      <vt:lpstr>додаток_2</vt:lpstr>
      <vt:lpstr>додаток_3</vt:lpstr>
      <vt:lpstr>додаток _4</vt:lpstr>
      <vt:lpstr>додаток_5</vt:lpstr>
      <vt:lpstr>додаток5</vt:lpstr>
      <vt:lpstr>Лист1</vt:lpstr>
      <vt:lpstr>додаток_1!Область_друку</vt:lpstr>
      <vt:lpstr>додаток_3!Область_друку</vt:lpstr>
    </vt:vector>
  </TitlesOfParts>
  <Company>ЗФВ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 PROKOPCHUK</cp:lastModifiedBy>
  <cp:lastPrinted>2026-08-11T06:18:58Z</cp:lastPrinted>
  <dcterms:created xsi:type="dcterms:W3CDTF">2000-06-23T10:38:01Z</dcterms:created>
  <dcterms:modified xsi:type="dcterms:W3CDTF">2026-08-13T08:45:50Z</dcterms:modified>
</cp:coreProperties>
</file>